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50" windowHeight="7050" activeTab="0"/>
  </bookViews>
  <sheets>
    <sheet name="3Приложение 3 2022 " sheetId="1" r:id="rId1"/>
    <sheet name="Приложение 4 2023 и 2024" sheetId="2" r:id="rId2"/>
  </sheets>
  <definedNames/>
  <calcPr fullCalcOnLoad="1"/>
</workbook>
</file>

<file path=xl/sharedStrings.xml><?xml version="1.0" encoding="utf-8"?>
<sst xmlns="http://schemas.openxmlformats.org/spreadsheetml/2006/main" count="191" uniqueCount="117">
  <si>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</si>
  <si>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</si>
  <si>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</si>
  <si>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</si>
  <si>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</si>
  <si>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</si>
  <si>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</si>
  <si>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межбюджетные трансферты, передаваемые бюджетам сельских поселений</t>
  </si>
  <si>
    <t>НАЛОГОВЫЕ И НЕНАЛОГОВЫЕ ДОХОДЫ</t>
  </si>
  <si>
    <t>Налог на имущество физических лиц</t>
  </si>
  <si>
    <t>Налог на доходы физических лиц</t>
  </si>
  <si>
    <t>Иные межбюджетные трансферты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</si>
  <si>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</si>
  <si>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</si>
  <si>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</si>
  <si>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</si>
  <si>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</si>
  <si>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БЕЗВОЗМЕЗДНЫЕ ПОСТУПЛЕНИЯ ОТ ДРУГИХ БЮДЖЕТОВ БЮДЖЕТНОЙ СИСТЕМЫ РОССИЙСКОЙ ФЕДЕРАЦИИ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</si>
  <si>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</si>
  <si>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</si>
  <si>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</si>
  <si>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</si>
  <si>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к Решению Совета депутатов</t>
  </si>
  <si>
    <t>Кобринского сельского поселения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</si>
  <si>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</si>
  <si>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</si>
  <si>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Сумма                  (тыс. руб.)</t>
  </si>
  <si>
    <t>Код бюджетной классификации</t>
  </si>
  <si>
    <t>Источник доходов</t>
  </si>
  <si>
    <t>1 01 02000 01 0000 110</t>
  </si>
  <si>
    <t>НАЛОГИ НА ПРИБЫЛЬ. ДОХОДЫ</t>
  </si>
  <si>
    <t>1 01 00000 01 0000 110</t>
  </si>
  <si>
    <t xml:space="preserve"> 1 03 02000 01 0000 110</t>
  </si>
  <si>
    <t xml:space="preserve"> 1 03 00000 01 0000 110</t>
  </si>
  <si>
    <t>НАЛОГИ НА ТОВАРЫ (РАБОТЫ, УСЛУГИ), РЕАЛИЗУЕМЫЕ НА ТЕРРИТОРИИ РФ</t>
  </si>
  <si>
    <t>1 05 00000 01 0000 110</t>
  </si>
  <si>
    <t>НАЛОГИ НА СОВОКУПНЫЙ ДОХОД</t>
  </si>
  <si>
    <t>1 06 00000 00 0000 110</t>
  </si>
  <si>
    <t>НАЛОГИ НА ИМУЩЕСТВО</t>
  </si>
  <si>
    <t>1 05 03000 01 0000 110</t>
  </si>
  <si>
    <t>1 06 01000 00 0000 110</t>
  </si>
  <si>
    <t>1 06 06000 00 0000 110</t>
  </si>
  <si>
    <t xml:space="preserve"> 1 11 00000 00 0000 000</t>
  </si>
  <si>
    <t>1 11 05075 10 0000 120</t>
  </si>
  <si>
    <t>1 11 09045 10 0000 120</t>
  </si>
  <si>
    <t>2 00 00000 00 0000 000</t>
  </si>
  <si>
    <t>2 02 00000 00 0000 000</t>
  </si>
  <si>
    <t>БЕЗВОЗМЕЗДНЫЕ ПОСТУПЛЕНИЯ, в т. ч.</t>
  </si>
  <si>
    <t>Приложение 3</t>
  </si>
  <si>
    <t xml:space="preserve"> 1 16 33050 10 0000 140</t>
  </si>
  <si>
    <t>Денежные взыскания за нарушения законодательства</t>
  </si>
  <si>
    <t>2 02 20216 10 0000 151</t>
  </si>
  <si>
    <t>Приложение 4</t>
  </si>
  <si>
    <t>Прочие субсидии бюджетам сельских поселений КЦ 1055</t>
  </si>
  <si>
    <t>Прочие субсидии бюджетам сельских поселений КЦ 1022</t>
  </si>
  <si>
    <t>Прочие субсидии бюджетам сельских поселений КЦ 1077</t>
  </si>
  <si>
    <t>2 02 20077 10 0000 150</t>
  </si>
  <si>
    <t>Субсидия на бюджетные инвестиции в объекты капитального строительства</t>
  </si>
  <si>
    <t>2 02 29999 10 0000 150</t>
  </si>
  <si>
    <t>Прочие субсидии бюджетам сельских поселений КЦ 1083</t>
  </si>
  <si>
    <t>1 14 00000 10 0000 410</t>
  </si>
  <si>
    <t>ДОХОДЫ ОТ ПРОДАЖИ МАТЕРИАЛЬНЫХ И НЕМАТЕРИАЛЬНЫХ АКТИВОВ</t>
  </si>
  <si>
    <t>2 02 20216 10 0000 150</t>
  </si>
  <si>
    <t>2 02 30000 00 0000 150</t>
  </si>
  <si>
    <t>2 02 35118 10 0000 150</t>
  </si>
  <si>
    <t xml:space="preserve"> 2 02 30024 10 0000 150</t>
  </si>
  <si>
    <t>2 02 40000 00 0000 150</t>
  </si>
  <si>
    <t>2 02 49999 10 0000 150</t>
  </si>
  <si>
    <t>2 02 20000 00 0000 150</t>
  </si>
  <si>
    <t>Прочие межбюджетные трансферты, передаваемые бюджетам сельских поселений  КЦ 10</t>
  </si>
  <si>
    <t>Прочие межбюджетные трансферты, передаваемые бюджетам сельских поселений КЦ 11</t>
  </si>
  <si>
    <t>НАЛОГИ НА ТОВАРЫ (РАБОТЫ, УСЛУГИ), РЕАЛИЗУЕМЫЕ НА ТЕРРИТОРИИ  РФ</t>
  </si>
  <si>
    <t>Прочие субсидии бюджетам сельских поселений КЦ 1089</t>
  </si>
  <si>
    <t>2 02 25497 10 0000 150</t>
  </si>
  <si>
    <t>Субсидия на реализацию мероприятий по обеспечению жильем молодых семей</t>
  </si>
  <si>
    <t>1 14 01050 10 0000 410</t>
  </si>
  <si>
    <t xml:space="preserve"> 2 02 16001 10 0000 150</t>
  </si>
  <si>
    <t>2023 год, прогноз  (тыс.руб)</t>
  </si>
  <si>
    <t>Прочие субсидии бюджетам сельских поселений КЦ 1084</t>
  </si>
  <si>
    <t>Прочие субсидии бюджетам сельских поселений КЦ  1055</t>
  </si>
  <si>
    <t>поступления доходов в бюджет Кобринского сельского поселения на 2022 год</t>
  </si>
  <si>
    <t>2024 год, прогноз  (тыс.руб)</t>
  </si>
  <si>
    <t>поступления доходов в бюджет Кобринского сельского поселения на 2023-2024 годы</t>
  </si>
  <si>
    <t>Дотации бюджетам сельских поселений на выравнивание бюджетной обеспеченности  ЛО</t>
  </si>
  <si>
    <t>Дотации бюджетам сельских поселений на выравнивание бюджетной обеспеченности  ГМР</t>
  </si>
  <si>
    <t>1 14 06025 10 0000 430</t>
  </si>
  <si>
    <t>Доходы от продажи земельных участков, находящихся в собственности сельских поселений</t>
  </si>
  <si>
    <t>Доходы от продажи квартир, находящихся в собственности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</si>
  <si>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КЦ 1044</t>
  </si>
  <si>
    <t>Прочие субсидии бюджетам сельских поселений КЦ 1099</t>
  </si>
  <si>
    <t>2 02 25555 10 0000 150</t>
  </si>
  <si>
    <t>Субсидия на реализацию программ формирования современной городской среды КЦ 22-55550-00000-00000</t>
  </si>
  <si>
    <t>2 02 25576 10 0000 150</t>
  </si>
  <si>
    <t>Прочие межбюджетные трансферты, передаваемые бюджетам сельских поселений КЦ 09</t>
  </si>
  <si>
    <t>Прочие межбюджетные трансферты, передаваемые бюджетам сельских поселений  КЦ 12</t>
  </si>
  <si>
    <t>Прочие межбюджетные трансферты, передаваемые бюджетам сельских поселений  КЦ 14</t>
  </si>
  <si>
    <t>2 07 00000 00 0000 150</t>
  </si>
  <si>
    <t>Прочие безвозмездные поступления</t>
  </si>
  <si>
    <t>2 07 05030 10 0000 150</t>
  </si>
  <si>
    <t>Прочие безвозмездные поступления в бюджеты сельских территорий</t>
  </si>
  <si>
    <t>Субсидия на обеспечение комплексного развития сельских территорий КЦ 1093</t>
  </si>
  <si>
    <t>Субсидия на бюджетные инвестиции в объекты капитального строительства КЦ 2012</t>
  </si>
  <si>
    <t>2 03 00000 00 0000 150</t>
  </si>
  <si>
    <t>2 03 05010 10 0000 150</t>
  </si>
  <si>
    <t xml:space="preserve">Предоставление государственным (муниципальным) организациям грантов для получателей средств бюджетов сельских поселений
</t>
  </si>
  <si>
    <t xml:space="preserve">Предоставление государственным (муниципальным) организациям грантов 
</t>
  </si>
  <si>
    <t>Прочие субсидии бюджетам сельских поселений КЦ  1081</t>
  </si>
  <si>
    <t>1 11 05025 10 0000 120</t>
  </si>
  <si>
    <t>Доходы, получаемые в виде арендной платы за земли, находящиеся  в собственности сельских поселений</t>
  </si>
  <si>
    <t>Субсидия на обеспечение комплексного развития сельских территорий КЦ 22-55760-00000-04000</t>
  </si>
  <si>
    <t xml:space="preserve">Субсидия на обеспечение комплексного развития сельских территорий </t>
  </si>
  <si>
    <t>Прочие межбюджетные трансферты, передаваемые бюджетам сельских поселений  КЦ 19</t>
  </si>
  <si>
    <t>2 02 25269 10 0000 150</t>
  </si>
  <si>
    <t>Субсидия на государствеенную поддержку закупки контейнеров для накопления ТКО КЦ 22-52690-00000-0000</t>
  </si>
  <si>
    <t>Суюсидия на реализацию программ формирования современной городской среды</t>
  </si>
  <si>
    <t>№ 49 от 22.12.2022 г.</t>
  </si>
  <si>
    <t>№49   от  22.12.2022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</si>
</sst>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10419]###\ ###\ ###\ ###\ ##0.00"/>
    <numFmt numFmtId="175" formatCode="0.0"/>
    <numFmt numFmtId="176" formatCode="0.000"/>
    <numFmt numFmtId="177" formatCode="0.000000"/>
    <numFmt numFmtId="178" formatCode="0.00000"/>
    <numFmt numFmtId="179" formatCode="0.0000"/>
    <numFmt numFmtId="180" formatCode="0.0000000"/>
    <numFmt numFmtId="181" formatCode="0.00000000"/>
    <numFmt numFmtId="182" formatCode="0.000000000"/>
    <numFmt numFmtId="183" formatCode="0.00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0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1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2" fillId="34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34" borderId="14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3" xfId="33" applyNumberFormat="1" applyFont="1" applyFill="1" applyBorder="1" applyAlignment="1">
      <alignment horizontal="left" vertical="center" wrapText="1" readingOrder="1"/>
      <protection/>
    </xf>
    <xf numFmtId="4" fontId="4" fillId="33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4" fontId="4" fillId="33" borderId="12" xfId="33" applyNumberFormat="1" applyFont="1" applyFill="1" applyBorder="1" applyAlignment="1">
      <alignment horizontal="center" vertical="center" wrapText="1"/>
      <protection/>
    </xf>
    <xf numFmtId="4" fontId="11" fillId="0" borderId="12" xfId="0" applyNumberFormat="1" applyFont="1" applyFill="1" applyBorder="1" applyAlignment="1">
      <alignment horizontal="center" vertical="center"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left" vertical="center" wrapText="1" readingOrder="1"/>
      <protection/>
    </xf>
    <xf numFmtId="0" fontId="12" fillId="33" borderId="13" xfId="33" applyNumberFormat="1" applyFont="1" applyFill="1" applyBorder="1" applyAlignment="1">
      <alignment horizontal="left" vertical="center" wrapText="1" readingOrder="1"/>
      <protection/>
    </xf>
    <xf numFmtId="0" fontId="12" fillId="33" borderId="15" xfId="33" applyNumberFormat="1" applyFont="1" applyFill="1" applyBorder="1" applyAlignment="1">
      <alignment horizontal="left" vertical="center" wrapText="1" readingOrder="1"/>
      <protection/>
    </xf>
    <xf numFmtId="0" fontId="2" fillId="0" borderId="13" xfId="33" applyNumberFormat="1" applyFont="1" applyFill="1" applyBorder="1" applyAlignment="1">
      <alignment horizontal="left" vertical="center" wrapText="1" readingOrder="1"/>
      <protection/>
    </xf>
    <xf numFmtId="0" fontId="2" fillId="35" borderId="13" xfId="33" applyNumberFormat="1" applyFont="1" applyFill="1" applyBorder="1" applyAlignment="1">
      <alignment horizontal="left" vertical="center" wrapText="1" readingOrder="1"/>
      <protection/>
    </xf>
    <xf numFmtId="4" fontId="2" fillId="35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vertical="center" wrapText="1" readingOrder="1"/>
      <protection/>
    </xf>
    <xf numFmtId="4" fontId="2" fillId="33" borderId="12" xfId="33" applyNumberFormat="1" applyFont="1" applyFill="1" applyBorder="1" applyAlignment="1">
      <alignment horizontal="center" vertical="center" wrapText="1"/>
      <protection/>
    </xf>
    <xf numFmtId="0" fontId="2" fillId="0" borderId="16" xfId="33" applyNumberFormat="1" applyFont="1" applyFill="1" applyBorder="1" applyAlignment="1">
      <alignment horizontal="left" vertical="center" wrapText="1" readingOrder="1"/>
      <protection/>
    </xf>
    <xf numFmtId="0" fontId="2" fillId="0" borderId="15" xfId="33" applyNumberFormat="1" applyFont="1" applyFill="1" applyBorder="1" applyAlignment="1">
      <alignment horizontal="left" vertical="center" wrapText="1" readingOrder="1"/>
      <protection/>
    </xf>
    <xf numFmtId="0" fontId="2" fillId="0" borderId="12" xfId="33" applyNumberFormat="1" applyFont="1" applyFill="1" applyBorder="1" applyAlignment="1">
      <alignment horizontal="left" vertical="center" wrapText="1" readingOrder="1"/>
      <protection/>
    </xf>
    <xf numFmtId="0" fontId="4" fillId="0" borderId="16" xfId="33" applyNumberFormat="1" applyFont="1" applyFill="1" applyBorder="1" applyAlignment="1">
      <alignment horizontal="left" vertical="center" wrapText="1" readingOrder="1"/>
      <protection/>
    </xf>
    <xf numFmtId="0" fontId="2" fillId="0" borderId="17" xfId="33" applyNumberFormat="1" applyFont="1" applyFill="1" applyBorder="1" applyAlignment="1">
      <alignment horizontal="left" vertical="center" wrapText="1" readingOrder="1"/>
      <protection/>
    </xf>
    <xf numFmtId="4" fontId="11" fillId="0" borderId="17" xfId="0" applyNumberFormat="1" applyFont="1" applyFill="1" applyBorder="1" applyAlignment="1">
      <alignment horizontal="center" vertical="center"/>
    </xf>
    <xf numFmtId="0" fontId="2" fillId="0" borderId="11" xfId="33" applyNumberFormat="1" applyFont="1" applyFill="1" applyBorder="1" applyAlignment="1">
      <alignment horizontal="left" vertical="center" wrapText="1" readingOrder="1"/>
      <protection/>
    </xf>
    <xf numFmtId="4" fontId="11" fillId="0" borderId="18" xfId="0" applyNumberFormat="1" applyFont="1" applyFill="1" applyBorder="1" applyAlignment="1">
      <alignment horizontal="center" vertical="center"/>
    </xf>
    <xf numFmtId="0" fontId="13" fillId="33" borderId="13" xfId="33" applyNumberFormat="1" applyFont="1" applyFill="1" applyBorder="1" applyAlignment="1">
      <alignment horizontal="left" vertical="center" wrapText="1" readingOrder="1"/>
      <protection/>
    </xf>
    <xf numFmtId="0" fontId="48" fillId="0" borderId="13" xfId="33" applyNumberFormat="1" applyFont="1" applyFill="1" applyBorder="1" applyAlignment="1">
      <alignment horizontal="left" vertical="center" wrapText="1" readingOrder="1"/>
      <protection/>
    </xf>
    <xf numFmtId="0" fontId="4" fillId="0" borderId="12" xfId="33" applyNumberFormat="1" applyFont="1" applyFill="1" applyBorder="1" applyAlignment="1">
      <alignment horizontal="left" vertical="center" wrapText="1" readingOrder="1"/>
      <protection/>
    </xf>
    <xf numFmtId="0" fontId="4" fillId="0" borderId="13" xfId="33" applyNumberFormat="1" applyFont="1" applyFill="1" applyBorder="1" applyAlignment="1">
      <alignment vertical="top" wrapText="1" readingOrder="1"/>
      <protection/>
    </xf>
    <xf numFmtId="0" fontId="2" fillId="34" borderId="12" xfId="33" applyNumberFormat="1" applyFont="1" applyFill="1" applyBorder="1" applyAlignment="1">
      <alignment vertical="center" wrapText="1" readingOrder="1"/>
      <protection/>
    </xf>
    <xf numFmtId="0" fontId="49" fillId="0" borderId="12" xfId="33" applyNumberFormat="1" applyFont="1" applyFill="1" applyBorder="1" applyAlignment="1">
      <alignment horizontal="left" vertical="center" wrapText="1" readingOrder="1"/>
      <protection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wrapText="1"/>
    </xf>
    <xf numFmtId="0" fontId="6" fillId="0" borderId="19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showGridLines="0" tabSelected="1" workbookViewId="0" topLeftCell="A1">
      <selection activeCell="B4" sqref="B4:C4"/>
    </sheetView>
  </sheetViews>
  <sheetFormatPr defaultColWidth="9.140625" defaultRowHeight="15"/>
  <cols>
    <col min="1" max="1" width="22.421875" style="0" customWidth="1"/>
    <col min="2" max="2" width="56.140625" style="0" customWidth="1"/>
    <col min="3" max="3" width="15.57421875" style="0" customWidth="1"/>
  </cols>
  <sheetData>
    <row r="1" spans="2:3" ht="15">
      <c r="B1" s="43" t="s">
        <v>48</v>
      </c>
      <c r="C1" s="43"/>
    </row>
    <row r="2" spans="2:3" ht="15">
      <c r="B2" s="44" t="s">
        <v>22</v>
      </c>
      <c r="C2" s="44"/>
    </row>
    <row r="3" spans="2:3" ht="15">
      <c r="B3" s="44" t="s">
        <v>23</v>
      </c>
      <c r="C3" s="44"/>
    </row>
    <row r="4" spans="1:3" ht="15">
      <c r="A4" s="7"/>
      <c r="B4" s="44" t="s">
        <v>116</v>
      </c>
      <c r="C4" s="44"/>
    </row>
    <row r="5" ht="8.25" customHeight="1">
      <c r="B5" s="8"/>
    </row>
    <row r="6" spans="1:3" ht="21.75" customHeight="1">
      <c r="A6" s="45" t="s">
        <v>21</v>
      </c>
      <c r="B6" s="45"/>
      <c r="C6" s="45"/>
    </row>
    <row r="7" spans="1:3" ht="21.75" customHeight="1">
      <c r="A7" s="45" t="s">
        <v>80</v>
      </c>
      <c r="B7" s="45"/>
      <c r="C7" s="45"/>
    </row>
    <row r="8" spans="1:3" ht="30" customHeight="1">
      <c r="A8" s="6" t="s">
        <v>27</v>
      </c>
      <c r="B8" s="10" t="s">
        <v>28</v>
      </c>
      <c r="C8" s="41" t="s">
        <v>26</v>
      </c>
    </row>
    <row r="9" spans="1:3" ht="20.25" customHeight="1">
      <c r="A9" s="5"/>
      <c r="B9" s="23" t="s">
        <v>8</v>
      </c>
      <c r="C9" s="13">
        <f>C10+C20</f>
        <v>22269.672</v>
      </c>
    </row>
    <row r="10" spans="1:3" ht="18.75" customHeight="1">
      <c r="A10" s="4"/>
      <c r="B10" s="22" t="s">
        <v>20</v>
      </c>
      <c r="C10" s="13">
        <f>C12+C14+C18+C19+C15</f>
        <v>19350.71</v>
      </c>
    </row>
    <row r="11" spans="1:3" ht="19.5" customHeight="1">
      <c r="A11" s="3" t="s">
        <v>31</v>
      </c>
      <c r="B11" s="25" t="s">
        <v>30</v>
      </c>
      <c r="C11" s="26">
        <f>C12</f>
        <v>3000</v>
      </c>
    </row>
    <row r="12" spans="1:3" ht="18.75" customHeight="1">
      <c r="A12" s="2" t="s">
        <v>29</v>
      </c>
      <c r="B12" s="9" t="s">
        <v>10</v>
      </c>
      <c r="C12" s="20">
        <f>2800+200</f>
        <v>3000</v>
      </c>
    </row>
    <row r="13" spans="1:3" ht="30" customHeight="1">
      <c r="A13" s="3" t="s">
        <v>33</v>
      </c>
      <c r="B13" s="24" t="s">
        <v>71</v>
      </c>
      <c r="C13" s="14">
        <f>C14</f>
        <v>5050</v>
      </c>
    </row>
    <row r="14" spans="1:3" ht="25.5">
      <c r="A14" s="2" t="s">
        <v>32</v>
      </c>
      <c r="B14" s="9" t="s">
        <v>18</v>
      </c>
      <c r="C14" s="19">
        <f>3800+800+450</f>
        <v>5050</v>
      </c>
    </row>
    <row r="15" spans="1:3" ht="21" customHeight="1">
      <c r="A15" s="3" t="s">
        <v>35</v>
      </c>
      <c r="B15" s="24" t="s">
        <v>36</v>
      </c>
      <c r="C15" s="18">
        <f>C16</f>
        <v>9.71</v>
      </c>
    </row>
    <row r="16" spans="1:3" ht="18" customHeight="1">
      <c r="A16" s="2" t="s">
        <v>39</v>
      </c>
      <c r="B16" s="9" t="s">
        <v>13</v>
      </c>
      <c r="C16" s="16">
        <v>9.71</v>
      </c>
    </row>
    <row r="17" spans="1:3" ht="17.25" customHeight="1">
      <c r="A17" s="3" t="s">
        <v>37</v>
      </c>
      <c r="B17" s="24" t="s">
        <v>38</v>
      </c>
      <c r="C17" s="18">
        <f>C18+C19</f>
        <v>11291</v>
      </c>
    </row>
    <row r="18" spans="1:3" ht="18" customHeight="1">
      <c r="A18" s="2" t="s">
        <v>40</v>
      </c>
      <c r="B18" s="9" t="s">
        <v>9</v>
      </c>
      <c r="C18" s="19">
        <f>1061-50</f>
        <v>1011</v>
      </c>
    </row>
    <row r="19" spans="1:3" ht="18" customHeight="1">
      <c r="A19" s="2" t="s">
        <v>41</v>
      </c>
      <c r="B19" s="9" t="s">
        <v>12</v>
      </c>
      <c r="C19" s="19">
        <f>10500+700-920</f>
        <v>10280</v>
      </c>
    </row>
    <row r="20" spans="1:3" ht="21" customHeight="1">
      <c r="A20" s="1"/>
      <c r="B20" s="22" t="s">
        <v>19</v>
      </c>
      <c r="C20" s="17">
        <f>C21+C25+C28</f>
        <v>2918.9619999999995</v>
      </c>
    </row>
    <row r="21" spans="1:3" ht="44.25" customHeight="1">
      <c r="A21" s="27" t="s">
        <v>42</v>
      </c>
      <c r="B21" s="24" t="s">
        <v>15</v>
      </c>
      <c r="C21" s="15">
        <f>SUM(C22:C24)</f>
        <v>1276.45</v>
      </c>
    </row>
    <row r="22" spans="1:3" ht="36" customHeight="1">
      <c r="A22" s="2" t="s">
        <v>107</v>
      </c>
      <c r="B22" s="38" t="s">
        <v>108</v>
      </c>
      <c r="C22" s="19">
        <v>472.88</v>
      </c>
    </row>
    <row r="23" spans="1:3" ht="31.5" customHeight="1">
      <c r="A23" s="2" t="s">
        <v>43</v>
      </c>
      <c r="B23" s="9" t="s">
        <v>14</v>
      </c>
      <c r="C23" s="16">
        <f>84.4-16.83</f>
        <v>67.57000000000001</v>
      </c>
    </row>
    <row r="24" spans="1:3" ht="70.5" customHeight="1">
      <c r="A24" s="2" t="s">
        <v>44</v>
      </c>
      <c r="B24" s="9" t="s">
        <v>6</v>
      </c>
      <c r="C24" s="16">
        <f>500+236</f>
        <v>736</v>
      </c>
    </row>
    <row r="25" spans="1:3" ht="31.5" customHeight="1">
      <c r="A25" s="3" t="s">
        <v>60</v>
      </c>
      <c r="B25" s="24" t="s">
        <v>61</v>
      </c>
      <c r="C25" s="18">
        <f>SUM(C26:C27)</f>
        <v>1594.812</v>
      </c>
    </row>
    <row r="26" spans="1:3" ht="30" customHeight="1">
      <c r="A26" s="2" t="s">
        <v>75</v>
      </c>
      <c r="B26" s="9" t="s">
        <v>87</v>
      </c>
      <c r="C26" s="16">
        <v>0</v>
      </c>
    </row>
    <row r="27" spans="1:3" ht="33" customHeight="1">
      <c r="A27" s="2" t="s">
        <v>85</v>
      </c>
      <c r="B27" s="9" t="s">
        <v>86</v>
      </c>
      <c r="C27" s="16">
        <f>581.71+5214-4200.898</f>
        <v>1594.812</v>
      </c>
    </row>
    <row r="28" spans="1:3" ht="21" customHeight="1">
      <c r="A28" s="3" t="s">
        <v>49</v>
      </c>
      <c r="B28" s="24" t="s">
        <v>50</v>
      </c>
      <c r="C28" s="18">
        <v>47.7</v>
      </c>
    </row>
    <row r="29" spans="1:3" ht="27" customHeight="1">
      <c r="A29" s="11" t="s">
        <v>45</v>
      </c>
      <c r="B29" s="21" t="s">
        <v>47</v>
      </c>
      <c r="C29" s="28">
        <f>C30+C60+C62</f>
        <v>53337.450999999994</v>
      </c>
    </row>
    <row r="30" spans="1:3" ht="35.25" customHeight="1">
      <c r="A30" s="2" t="s">
        <v>46</v>
      </c>
      <c r="B30" s="9" t="s">
        <v>17</v>
      </c>
      <c r="C30" s="19">
        <f>C33+C50+C53+C31+C32</f>
        <v>52879.450999999994</v>
      </c>
    </row>
    <row r="31" spans="1:3" ht="33.75" customHeight="1">
      <c r="A31" s="2" t="s">
        <v>76</v>
      </c>
      <c r="B31" s="9" t="s">
        <v>83</v>
      </c>
      <c r="C31" s="16">
        <v>17008.3</v>
      </c>
    </row>
    <row r="32" spans="1:3" ht="30.75" customHeight="1">
      <c r="A32" s="2" t="s">
        <v>76</v>
      </c>
      <c r="B32" s="9" t="s">
        <v>84</v>
      </c>
      <c r="C32" s="16">
        <v>5657</v>
      </c>
    </row>
    <row r="33" spans="1:3" ht="34.5" customHeight="1">
      <c r="A33" s="3" t="s">
        <v>68</v>
      </c>
      <c r="B33" s="24" t="s">
        <v>1</v>
      </c>
      <c r="C33" s="15">
        <f>C34+C42+C36+C38+C39+C37</f>
        <v>24923.250999999997</v>
      </c>
    </row>
    <row r="34" spans="1:3" ht="81.75" customHeight="1">
      <c r="A34" s="3" t="s">
        <v>62</v>
      </c>
      <c r="B34" s="24" t="s">
        <v>0</v>
      </c>
      <c r="C34" s="18">
        <f>C35</f>
        <v>3171.99</v>
      </c>
    </row>
    <row r="35" spans="1:3" ht="74.25" customHeight="1">
      <c r="A35" s="2" t="s">
        <v>51</v>
      </c>
      <c r="B35" s="32" t="s">
        <v>88</v>
      </c>
      <c r="C35" s="16">
        <f>3321.45-149.46</f>
        <v>3171.99</v>
      </c>
    </row>
    <row r="36" spans="1:3" ht="32.25" customHeight="1">
      <c r="A36" s="29" t="s">
        <v>56</v>
      </c>
      <c r="B36" s="33" t="s">
        <v>101</v>
      </c>
      <c r="C36" s="34">
        <f>13534-11035.45+259.35</f>
        <v>2757.899999999999</v>
      </c>
    </row>
    <row r="37" spans="1:3" ht="32.25" customHeight="1">
      <c r="A37" s="42" t="s">
        <v>112</v>
      </c>
      <c r="B37" s="33" t="s">
        <v>113</v>
      </c>
      <c r="C37" s="34">
        <v>121.05</v>
      </c>
    </row>
    <row r="38" spans="1:3" ht="34.5" customHeight="1">
      <c r="A38" s="31" t="s">
        <v>90</v>
      </c>
      <c r="B38" s="31" t="s">
        <v>91</v>
      </c>
      <c r="C38" s="18">
        <f>10541.7-189.098</f>
        <v>10352.602</v>
      </c>
    </row>
    <row r="39" spans="1:3" ht="34.5" customHeight="1">
      <c r="A39" s="31" t="s">
        <v>92</v>
      </c>
      <c r="B39" s="31" t="s">
        <v>110</v>
      </c>
      <c r="C39" s="18">
        <f>C40+C41</f>
        <v>1534.404</v>
      </c>
    </row>
    <row r="40" spans="1:3" ht="33" customHeight="1">
      <c r="A40" s="39" t="s">
        <v>92</v>
      </c>
      <c r="B40" s="39" t="s">
        <v>100</v>
      </c>
      <c r="C40" s="16">
        <f>1055.59-5.816</f>
        <v>1049.774</v>
      </c>
    </row>
    <row r="41" spans="1:3" ht="33" customHeight="1">
      <c r="A41" s="39" t="s">
        <v>92</v>
      </c>
      <c r="B41" s="39" t="s">
        <v>109</v>
      </c>
      <c r="C41" s="16">
        <f>487.31-2.68</f>
        <v>484.63</v>
      </c>
    </row>
    <row r="42" spans="1:3" ht="22.5" customHeight="1">
      <c r="A42" s="35" t="s">
        <v>58</v>
      </c>
      <c r="B42" s="30" t="s">
        <v>5</v>
      </c>
      <c r="C42" s="36">
        <f>SUM(C43:C49)</f>
        <v>6985.305</v>
      </c>
    </row>
    <row r="43" spans="1:3" ht="21" customHeight="1">
      <c r="A43" s="2" t="s">
        <v>58</v>
      </c>
      <c r="B43" s="9" t="s">
        <v>53</v>
      </c>
      <c r="C43" s="16">
        <f>438.9+107.47</f>
        <v>546.37</v>
      </c>
    </row>
    <row r="44" spans="1:3" ht="20.25" customHeight="1">
      <c r="A44" s="2" t="s">
        <v>58</v>
      </c>
      <c r="B44" s="9" t="s">
        <v>54</v>
      </c>
      <c r="C44" s="16">
        <f>3035+130.1</f>
        <v>3165.1</v>
      </c>
    </row>
    <row r="45" spans="1:3" ht="18.75" customHeight="1">
      <c r="A45" s="2" t="s">
        <v>58</v>
      </c>
      <c r="B45" s="9" t="s">
        <v>55</v>
      </c>
      <c r="C45" s="16">
        <f>1054.9-0.089</f>
        <v>1054.8110000000001</v>
      </c>
    </row>
    <row r="46" spans="1:3" ht="21.75" customHeight="1">
      <c r="A46" s="2" t="s">
        <v>58</v>
      </c>
      <c r="B46" s="9" t="s">
        <v>59</v>
      </c>
      <c r="C46" s="16">
        <v>852.8</v>
      </c>
    </row>
    <row r="47" spans="1:3" ht="21.75" customHeight="1">
      <c r="A47" s="2" t="s">
        <v>58</v>
      </c>
      <c r="B47" s="9" t="s">
        <v>78</v>
      </c>
      <c r="C47" s="16">
        <f>1165.2-1165.2</f>
        <v>0</v>
      </c>
    </row>
    <row r="48" spans="1:3" ht="24.75" customHeight="1">
      <c r="A48" s="2" t="s">
        <v>58</v>
      </c>
      <c r="B48" s="9" t="s">
        <v>72</v>
      </c>
      <c r="C48" s="16">
        <v>1050</v>
      </c>
    </row>
    <row r="49" spans="1:3" ht="24.75" customHeight="1">
      <c r="A49" s="2" t="s">
        <v>58</v>
      </c>
      <c r="B49" s="9" t="s">
        <v>89</v>
      </c>
      <c r="C49" s="16">
        <f>367.2-50.976</f>
        <v>316.224</v>
      </c>
    </row>
    <row r="50" spans="1:3" ht="27.75" customHeight="1">
      <c r="A50" s="3" t="s">
        <v>63</v>
      </c>
      <c r="B50" s="24" t="s">
        <v>2</v>
      </c>
      <c r="C50" s="15">
        <f>C51+C52</f>
        <v>303.11999999999995</v>
      </c>
    </row>
    <row r="51" spans="1:3" ht="38.25">
      <c r="A51" s="2" t="s">
        <v>64</v>
      </c>
      <c r="B51" s="9" t="s">
        <v>3</v>
      </c>
      <c r="C51" s="16">
        <f>297.4-7.8+10</f>
        <v>299.59999999999997</v>
      </c>
    </row>
    <row r="52" spans="1:3" ht="28.5" customHeight="1">
      <c r="A52" s="2" t="s">
        <v>65</v>
      </c>
      <c r="B52" s="9" t="s">
        <v>4</v>
      </c>
      <c r="C52" s="16">
        <f>1+2.52</f>
        <v>3.52</v>
      </c>
    </row>
    <row r="53" spans="1:3" ht="21" customHeight="1">
      <c r="A53" s="3" t="s">
        <v>66</v>
      </c>
      <c r="B53" s="24" t="s">
        <v>11</v>
      </c>
      <c r="C53" s="14">
        <f>C54</f>
        <v>4987.78</v>
      </c>
    </row>
    <row r="54" spans="1:3" ht="29.25" customHeight="1">
      <c r="A54" s="3" t="s">
        <v>67</v>
      </c>
      <c r="B54" s="24" t="s">
        <v>7</v>
      </c>
      <c r="C54" s="18">
        <f>SUM(C55:C59)</f>
        <v>4987.78</v>
      </c>
    </row>
    <row r="55" spans="1:3" ht="25.5">
      <c r="A55" s="2" t="s">
        <v>67</v>
      </c>
      <c r="B55" s="9" t="s">
        <v>93</v>
      </c>
      <c r="C55" s="16">
        <f>100+50</f>
        <v>150</v>
      </c>
    </row>
    <row r="56" spans="1:3" ht="25.5">
      <c r="A56" s="2" t="s">
        <v>67</v>
      </c>
      <c r="B56" s="9" t="s">
        <v>69</v>
      </c>
      <c r="C56" s="16">
        <v>55.6</v>
      </c>
    </row>
    <row r="57" spans="1:3" ht="25.5">
      <c r="A57" s="2" t="s">
        <v>67</v>
      </c>
      <c r="B57" s="9" t="s">
        <v>94</v>
      </c>
      <c r="C57" s="16">
        <f>407.69+273</f>
        <v>680.69</v>
      </c>
    </row>
    <row r="58" spans="1:3" ht="28.5" customHeight="1">
      <c r="A58" s="2" t="s">
        <v>67</v>
      </c>
      <c r="B58" s="9" t="s">
        <v>95</v>
      </c>
      <c r="C58" s="16">
        <f>4391.4-2.75-347.16</f>
        <v>4041.49</v>
      </c>
    </row>
    <row r="59" spans="1:3" ht="33" customHeight="1">
      <c r="A59" s="2" t="s">
        <v>67</v>
      </c>
      <c r="B59" s="9" t="s">
        <v>111</v>
      </c>
      <c r="C59" s="16">
        <v>60</v>
      </c>
    </row>
    <row r="60" spans="1:3" ht="36.75" customHeight="1">
      <c r="A60" s="3" t="s">
        <v>102</v>
      </c>
      <c r="B60" s="24" t="s">
        <v>105</v>
      </c>
      <c r="C60" s="18">
        <v>250</v>
      </c>
    </row>
    <row r="61" spans="1:3" ht="32.25" customHeight="1">
      <c r="A61" s="2" t="s">
        <v>103</v>
      </c>
      <c r="B61" s="40" t="s">
        <v>104</v>
      </c>
      <c r="C61" s="16">
        <v>250</v>
      </c>
    </row>
    <row r="62" spans="1:3" ht="21.75" customHeight="1">
      <c r="A62" s="3" t="s">
        <v>96</v>
      </c>
      <c r="B62" s="24" t="s">
        <v>97</v>
      </c>
      <c r="C62" s="18">
        <f>C63</f>
        <v>208</v>
      </c>
    </row>
    <row r="63" spans="1:3" ht="25.5" customHeight="1">
      <c r="A63" s="2" t="s">
        <v>98</v>
      </c>
      <c r="B63" s="9" t="s">
        <v>99</v>
      </c>
      <c r="C63" s="16">
        <v>208</v>
      </c>
    </row>
    <row r="64" spans="1:3" ht="25.5" customHeight="1">
      <c r="A64" s="1"/>
      <c r="B64" s="37" t="s">
        <v>16</v>
      </c>
      <c r="C64" s="17">
        <f>C9+C29</f>
        <v>75607.12299999999</v>
      </c>
    </row>
    <row r="65" ht="52.5" customHeight="1"/>
  </sheetData>
  <sheetProtection/>
  <mergeCells count="6">
    <mergeCell ref="B1:C1"/>
    <mergeCell ref="B2:C2"/>
    <mergeCell ref="B3:C3"/>
    <mergeCell ref="B4:C4"/>
    <mergeCell ref="A6:C6"/>
    <mergeCell ref="A7:C7"/>
  </mergeCells>
  <printOptions/>
  <pageMargins left="0.7874015748031497" right="0.3937007874015748" top="0.1968503937007874" bottom="0.1968503937007874" header="0.1968503937007874" footer="0.1968503937007874"/>
  <pageSetup fitToHeight="1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workbookViewId="0" topLeftCell="A1">
      <selection activeCell="B4" sqref="B4:D4"/>
    </sheetView>
  </sheetViews>
  <sheetFormatPr defaultColWidth="9.140625" defaultRowHeight="15"/>
  <cols>
    <col min="1" max="1" width="22.421875" style="0" customWidth="1"/>
    <col min="2" max="2" width="56.140625" style="0" customWidth="1"/>
    <col min="3" max="3" width="15.57421875" style="0" customWidth="1"/>
    <col min="4" max="4" width="14.8515625" style="0" customWidth="1"/>
  </cols>
  <sheetData>
    <row r="1" spans="2:4" ht="15">
      <c r="B1" s="43" t="s">
        <v>52</v>
      </c>
      <c r="C1" s="43"/>
      <c r="D1" s="43"/>
    </row>
    <row r="2" spans="2:4" ht="15">
      <c r="B2" s="44" t="s">
        <v>22</v>
      </c>
      <c r="C2" s="44"/>
      <c r="D2" s="44"/>
    </row>
    <row r="3" spans="2:4" ht="15">
      <c r="B3" s="44" t="s">
        <v>23</v>
      </c>
      <c r="C3" s="44"/>
      <c r="D3" s="44"/>
    </row>
    <row r="4" spans="1:4" ht="15">
      <c r="A4" s="7"/>
      <c r="B4" s="44" t="s">
        <v>115</v>
      </c>
      <c r="C4" s="44"/>
      <c r="D4" s="44"/>
    </row>
    <row r="5" ht="8.25" customHeight="1">
      <c r="B5" s="8"/>
    </row>
    <row r="6" spans="1:4" ht="26.25" customHeight="1">
      <c r="A6" s="45" t="s">
        <v>21</v>
      </c>
      <c r="B6" s="45"/>
      <c r="C6" s="45"/>
      <c r="D6" s="45"/>
    </row>
    <row r="7" spans="1:4" ht="20.25" customHeight="1">
      <c r="A7" s="45" t="s">
        <v>82</v>
      </c>
      <c r="B7" s="45"/>
      <c r="C7" s="45"/>
      <c r="D7" s="45"/>
    </row>
    <row r="8" spans="1:2" ht="19.5" customHeight="1">
      <c r="A8" s="46"/>
      <c r="B8" s="46"/>
    </row>
    <row r="9" spans="1:4" ht="42" customHeight="1">
      <c r="A9" s="6" t="s">
        <v>27</v>
      </c>
      <c r="B9" s="10" t="s">
        <v>28</v>
      </c>
      <c r="C9" s="6" t="s">
        <v>77</v>
      </c>
      <c r="D9" s="6" t="s">
        <v>81</v>
      </c>
    </row>
    <row r="10" spans="1:4" ht="23.25" customHeight="1">
      <c r="A10" s="5"/>
      <c r="B10" s="23" t="s">
        <v>8</v>
      </c>
      <c r="C10" s="13">
        <f>C11+C21</f>
        <v>23013.760000000002</v>
      </c>
      <c r="D10" s="13">
        <f>D11+D21</f>
        <v>19766.4</v>
      </c>
    </row>
    <row r="11" spans="1:4" ht="21.75" customHeight="1">
      <c r="A11" s="4"/>
      <c r="B11" s="22" t="s">
        <v>20</v>
      </c>
      <c r="C11" s="13">
        <f>C13+C15+C19+C20+C16</f>
        <v>22429.36</v>
      </c>
      <c r="D11" s="13">
        <f>D13+D15+D19+D20+D16</f>
        <v>19182</v>
      </c>
    </row>
    <row r="12" spans="1:4" ht="21" customHeight="1">
      <c r="A12" s="3" t="s">
        <v>31</v>
      </c>
      <c r="B12" s="25" t="s">
        <v>30</v>
      </c>
      <c r="C12" s="26">
        <f>C13</f>
        <v>3200</v>
      </c>
      <c r="D12" s="26">
        <f>D13</f>
        <v>3300</v>
      </c>
    </row>
    <row r="13" spans="1:4" ht="17.25" customHeight="1">
      <c r="A13" s="2" t="s">
        <v>29</v>
      </c>
      <c r="B13" s="9" t="s">
        <v>10</v>
      </c>
      <c r="C13" s="20">
        <v>3200</v>
      </c>
      <c r="D13" s="20">
        <v>3300</v>
      </c>
    </row>
    <row r="14" spans="1:4" ht="27" customHeight="1">
      <c r="A14" s="3" t="s">
        <v>33</v>
      </c>
      <c r="B14" s="24" t="s">
        <v>34</v>
      </c>
      <c r="C14" s="14">
        <f>C15</f>
        <v>3800</v>
      </c>
      <c r="D14" s="14">
        <f>D15</f>
        <v>3800</v>
      </c>
    </row>
    <row r="15" spans="1:4" ht="29.25" customHeight="1">
      <c r="A15" s="2" t="s">
        <v>32</v>
      </c>
      <c r="B15" s="9" t="s">
        <v>18</v>
      </c>
      <c r="C15" s="19">
        <v>3800</v>
      </c>
      <c r="D15" s="19">
        <v>3800</v>
      </c>
    </row>
    <row r="16" spans="1:4" ht="20.25" customHeight="1">
      <c r="A16" s="3" t="s">
        <v>35</v>
      </c>
      <c r="B16" s="24" t="s">
        <v>36</v>
      </c>
      <c r="C16" s="18">
        <f>C17</f>
        <v>0</v>
      </c>
      <c r="D16" s="18">
        <f>D17</f>
        <v>0</v>
      </c>
    </row>
    <row r="17" spans="1:4" ht="20.25" customHeight="1">
      <c r="A17" s="2" t="s">
        <v>39</v>
      </c>
      <c r="B17" s="9" t="s">
        <v>13</v>
      </c>
      <c r="C17" s="16">
        <v>0</v>
      </c>
      <c r="D17" s="16">
        <v>0</v>
      </c>
    </row>
    <row r="18" spans="1:4" ht="18.75" customHeight="1">
      <c r="A18" s="3" t="s">
        <v>37</v>
      </c>
      <c r="B18" s="24" t="s">
        <v>38</v>
      </c>
      <c r="C18" s="18">
        <f>C19+C20</f>
        <v>15429.36</v>
      </c>
      <c r="D18" s="18">
        <f>D19+D20</f>
        <v>12082</v>
      </c>
    </row>
    <row r="19" spans="1:4" ht="21" customHeight="1">
      <c r="A19" s="2" t="s">
        <v>40</v>
      </c>
      <c r="B19" s="9" t="s">
        <v>9</v>
      </c>
      <c r="C19" s="19">
        <v>1071</v>
      </c>
      <c r="D19" s="19">
        <v>1082</v>
      </c>
    </row>
    <row r="20" spans="1:4" ht="21" customHeight="1">
      <c r="A20" s="2" t="s">
        <v>41</v>
      </c>
      <c r="B20" s="9" t="s">
        <v>12</v>
      </c>
      <c r="C20" s="19">
        <f>11000+3358.36</f>
        <v>14358.36</v>
      </c>
      <c r="D20" s="19">
        <v>11000</v>
      </c>
    </row>
    <row r="21" spans="1:4" ht="21" customHeight="1">
      <c r="A21" s="1"/>
      <c r="B21" s="22" t="s">
        <v>19</v>
      </c>
      <c r="C21" s="17">
        <f>C22</f>
        <v>584.4</v>
      </c>
      <c r="D21" s="17">
        <f>D22</f>
        <v>584.4</v>
      </c>
    </row>
    <row r="22" spans="1:4" ht="50.25" customHeight="1">
      <c r="A22" s="27" t="s">
        <v>42</v>
      </c>
      <c r="B22" s="24" t="s">
        <v>15</v>
      </c>
      <c r="C22" s="15">
        <f>C23+C24</f>
        <v>584.4</v>
      </c>
      <c r="D22" s="15">
        <f>D23+D24</f>
        <v>584.4</v>
      </c>
    </row>
    <row r="23" spans="1:4" ht="36" customHeight="1">
      <c r="A23" s="2" t="s">
        <v>43</v>
      </c>
      <c r="B23" s="9" t="s">
        <v>14</v>
      </c>
      <c r="C23" s="16">
        <v>84.4</v>
      </c>
      <c r="D23" s="16">
        <v>84.4</v>
      </c>
    </row>
    <row r="24" spans="1:4" ht="71.25" customHeight="1">
      <c r="A24" s="2" t="s">
        <v>44</v>
      </c>
      <c r="B24" s="9" t="s">
        <v>6</v>
      </c>
      <c r="C24" s="16">
        <v>500</v>
      </c>
      <c r="D24" s="16">
        <v>500</v>
      </c>
    </row>
    <row r="25" spans="1:4" ht="32.25" customHeight="1">
      <c r="A25" s="11" t="s">
        <v>45</v>
      </c>
      <c r="B25" s="21" t="s">
        <v>47</v>
      </c>
      <c r="C25" s="28">
        <f>C26</f>
        <v>38666.12</v>
      </c>
      <c r="D25" s="28">
        <f>D26</f>
        <v>24325.32</v>
      </c>
    </row>
    <row r="26" spans="1:4" ht="33.75" customHeight="1">
      <c r="A26" s="2" t="s">
        <v>46</v>
      </c>
      <c r="B26" s="9" t="s">
        <v>17</v>
      </c>
      <c r="C26" s="19">
        <f>C29+C37+C40+C27+C28+C36</f>
        <v>38666.12</v>
      </c>
      <c r="D26" s="19">
        <f>D29+D37+D40+D27+D28</f>
        <v>24325.32</v>
      </c>
    </row>
    <row r="27" spans="1:4" ht="30.75" customHeight="1">
      <c r="A27" s="2" t="s">
        <v>76</v>
      </c>
      <c r="B27" s="9" t="s">
        <v>24</v>
      </c>
      <c r="C27" s="16">
        <v>17663.8</v>
      </c>
      <c r="D27" s="16">
        <v>18361</v>
      </c>
    </row>
    <row r="28" spans="1:4" ht="32.25" customHeight="1">
      <c r="A28" s="2" t="s">
        <v>76</v>
      </c>
      <c r="B28" s="9" t="s">
        <v>25</v>
      </c>
      <c r="C28" s="16">
        <v>5651.4</v>
      </c>
      <c r="D28" s="16">
        <v>5650.9</v>
      </c>
    </row>
    <row r="29" spans="1:4" ht="32.25" customHeight="1">
      <c r="A29" s="3" t="s">
        <v>68</v>
      </c>
      <c r="B29" s="24" t="s">
        <v>1</v>
      </c>
      <c r="C29" s="15">
        <f>C30+C32+C31</f>
        <v>7047.8</v>
      </c>
      <c r="D29" s="15">
        <f>D30+D31+D32+D35</f>
        <v>0</v>
      </c>
    </row>
    <row r="30" spans="1:4" ht="29.25" customHeight="1">
      <c r="A30" s="2" t="s">
        <v>56</v>
      </c>
      <c r="B30" s="9" t="s">
        <v>57</v>
      </c>
      <c r="C30" s="19">
        <v>0</v>
      </c>
      <c r="D30" s="19">
        <v>0</v>
      </c>
    </row>
    <row r="31" spans="1:4" ht="75" customHeight="1">
      <c r="A31" s="2" t="s">
        <v>62</v>
      </c>
      <c r="B31" s="9" t="s">
        <v>0</v>
      </c>
      <c r="C31" s="16">
        <v>0</v>
      </c>
      <c r="D31" s="16">
        <v>0</v>
      </c>
    </row>
    <row r="32" spans="1:4" ht="26.25" customHeight="1">
      <c r="A32" s="3" t="s">
        <v>58</v>
      </c>
      <c r="B32" s="24" t="s">
        <v>5</v>
      </c>
      <c r="C32" s="18">
        <f>SUM(C33:C34)</f>
        <v>7047.8</v>
      </c>
      <c r="D32" s="18">
        <f>SUM(D33:D33)</f>
        <v>0</v>
      </c>
    </row>
    <row r="33" spans="1:4" ht="25.5" customHeight="1">
      <c r="A33" s="2" t="s">
        <v>58</v>
      </c>
      <c r="B33" s="9" t="s">
        <v>79</v>
      </c>
      <c r="C33" s="16">
        <v>347.8</v>
      </c>
      <c r="D33" s="16">
        <v>0</v>
      </c>
    </row>
    <row r="34" spans="1:4" ht="25.5" customHeight="1">
      <c r="A34" s="2" t="s">
        <v>58</v>
      </c>
      <c r="B34" s="9" t="s">
        <v>106</v>
      </c>
      <c r="C34" s="16">
        <v>6700</v>
      </c>
      <c r="D34" s="16"/>
    </row>
    <row r="35" spans="1:4" ht="38.25" customHeight="1">
      <c r="A35" s="3" t="s">
        <v>73</v>
      </c>
      <c r="B35" s="24" t="s">
        <v>74</v>
      </c>
      <c r="C35" s="18">
        <v>0</v>
      </c>
      <c r="D35" s="18">
        <v>0</v>
      </c>
    </row>
    <row r="36" spans="1:4" ht="38.25" customHeight="1">
      <c r="A36" s="3" t="s">
        <v>90</v>
      </c>
      <c r="B36" s="24" t="s">
        <v>114</v>
      </c>
      <c r="C36" s="18">
        <v>8000</v>
      </c>
      <c r="D36" s="18">
        <v>0</v>
      </c>
    </row>
    <row r="37" spans="1:4" ht="30" customHeight="1">
      <c r="A37" s="3" t="s">
        <v>63</v>
      </c>
      <c r="B37" s="24" t="s">
        <v>2</v>
      </c>
      <c r="C37" s="15">
        <f>C38+C39</f>
        <v>303.11999999999995</v>
      </c>
      <c r="D37" s="15">
        <f>D38+D39</f>
        <v>313.41999999999996</v>
      </c>
    </row>
    <row r="38" spans="1:4" ht="47.25" customHeight="1">
      <c r="A38" s="2" t="s">
        <v>64</v>
      </c>
      <c r="B38" s="9" t="s">
        <v>3</v>
      </c>
      <c r="C38" s="16">
        <f>297.4+2.2</f>
        <v>299.59999999999997</v>
      </c>
      <c r="D38" s="16">
        <v>309.9</v>
      </c>
    </row>
    <row r="39" spans="1:4" ht="31.5" customHeight="1">
      <c r="A39" s="2" t="s">
        <v>65</v>
      </c>
      <c r="B39" s="9" t="s">
        <v>4</v>
      </c>
      <c r="C39" s="16">
        <f>1+2.52</f>
        <v>3.52</v>
      </c>
      <c r="D39" s="16">
        <v>3.52</v>
      </c>
    </row>
    <row r="40" spans="1:4" ht="22.5" customHeight="1">
      <c r="A40" s="3" t="s">
        <v>66</v>
      </c>
      <c r="B40" s="24" t="s">
        <v>11</v>
      </c>
      <c r="C40" s="14">
        <f>SUM(C41:C42)</f>
        <v>0</v>
      </c>
      <c r="D40" s="14">
        <f>SUM(D41:D42)</f>
        <v>0</v>
      </c>
    </row>
    <row r="41" spans="1:4" ht="25.5">
      <c r="A41" s="2" t="s">
        <v>67</v>
      </c>
      <c r="B41" s="9" t="s">
        <v>7</v>
      </c>
      <c r="C41" s="16">
        <v>0</v>
      </c>
      <c r="D41" s="16">
        <v>0</v>
      </c>
    </row>
    <row r="42" spans="1:4" ht="25.5">
      <c r="A42" s="2" t="s">
        <v>67</v>
      </c>
      <c r="B42" s="9" t="s">
        <v>70</v>
      </c>
      <c r="C42" s="16">
        <v>0</v>
      </c>
      <c r="D42" s="16">
        <v>0</v>
      </c>
    </row>
    <row r="43" spans="1:4" ht="24" customHeight="1">
      <c r="A43" s="1"/>
      <c r="B43" s="12" t="s">
        <v>16</v>
      </c>
      <c r="C43" s="17">
        <f>C10+C25</f>
        <v>61679.880000000005</v>
      </c>
      <c r="D43" s="17">
        <f>D10+D25</f>
        <v>44091.72</v>
      </c>
    </row>
    <row r="44" ht="52.5" customHeight="1"/>
  </sheetData>
  <sheetProtection/>
  <mergeCells count="7">
    <mergeCell ref="A8:B8"/>
    <mergeCell ref="B1:D1"/>
    <mergeCell ref="B2:D2"/>
    <mergeCell ref="B3:D3"/>
    <mergeCell ref="B4:D4"/>
    <mergeCell ref="A6:D6"/>
    <mergeCell ref="A7:D7"/>
  </mergeCells>
  <printOptions/>
  <pageMargins left="0.7874015748031497" right="0.3937007874015748" top="0.1968503937007874" bottom="0.1968503937007874" header="0.1968503937007874" footer="0.1968503937007874"/>
  <pageSetup fitToHeight="1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Пользователь Windows</cp:lastModifiedBy>
  <cp:lastPrinted>2022-12-20T15:54:35Z</cp:lastPrinted>
  <dcterms:created xsi:type="dcterms:W3CDTF">2015-07-21T13:23:07Z</dcterms:created>
  <dcterms:modified xsi:type="dcterms:W3CDTF">2023-01-12T11:14:42Z</dcterms:modified>
  <cp:category/>
  <cp:version/>
  <cp:contentType/>
  <cp:contentStatus/>
</cp:coreProperties>
</file>