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5" yWindow="315" windowWidth="11130" windowHeight="6525"/>
  </bookViews>
  <sheets>
    <sheet name="Прил 6 " sheetId="5" r:id="rId1"/>
    <sheet name="оценка исполнения" sheetId="6" r:id="rId2"/>
    <sheet name="Лист2" sheetId="2" r:id="rId3"/>
    <sheet name="Лист3" sheetId="3" r:id="rId4"/>
  </sheets>
  <definedNames>
    <definedName name="_xlnm.Print_Area" localSheetId="1">'оценка исполнения'!$A$4:$J$46</definedName>
    <definedName name="_xlnm.Print_Area" localSheetId="0">'Прил 6 '!$A$4:$F$48</definedName>
  </definedNames>
  <calcPr calcId="124519"/>
</workbook>
</file>

<file path=xl/calcChain.xml><?xml version="1.0" encoding="utf-8"?>
<calcChain xmlns="http://schemas.openxmlformats.org/spreadsheetml/2006/main">
  <c r="E46" i="5"/>
  <c r="F18"/>
  <c r="F19"/>
  <c r="F20"/>
  <c r="F21"/>
  <c r="F22"/>
  <c r="F24"/>
  <c r="F26"/>
  <c r="F27"/>
  <c r="F28"/>
  <c r="F30"/>
  <c r="F31"/>
  <c r="F32"/>
  <c r="F34"/>
  <c r="F35"/>
  <c r="F36"/>
  <c r="F38"/>
  <c r="F40"/>
  <c r="F42"/>
  <c r="F43"/>
  <c r="F45"/>
  <c r="E44"/>
  <c r="F44" s="1"/>
  <c r="E41"/>
  <c r="E39"/>
  <c r="E37"/>
  <c r="E33"/>
  <c r="E29"/>
  <c r="E25"/>
  <c r="F25" s="1"/>
  <c r="E23"/>
  <c r="F23" s="1"/>
  <c r="E17"/>
  <c r="D45"/>
  <c r="D41"/>
  <c r="D24"/>
  <c r="D22"/>
  <c r="E44" i="6"/>
  <c r="J44" s="1"/>
  <c r="E42"/>
  <c r="E40"/>
  <c r="J40" s="1"/>
  <c r="E38"/>
  <c r="J38" s="1"/>
  <c r="J24"/>
  <c r="J25"/>
  <c r="J26"/>
  <c r="J27"/>
  <c r="J28"/>
  <c r="J29"/>
  <c r="J30"/>
  <c r="J31"/>
  <c r="J32"/>
  <c r="J33"/>
  <c r="J34"/>
  <c r="J35"/>
  <c r="J36"/>
  <c r="J37"/>
  <c r="J39"/>
  <c r="J41"/>
  <c r="J42"/>
  <c r="J43"/>
  <c r="I23"/>
  <c r="J18"/>
  <c r="J19"/>
  <c r="J20"/>
  <c r="J21"/>
  <c r="J23"/>
  <c r="J17"/>
  <c r="E36"/>
  <c r="E32"/>
  <c r="E28"/>
  <c r="E24"/>
  <c r="E22"/>
  <c r="J22" s="1"/>
  <c r="E17"/>
  <c r="I20"/>
  <c r="I25"/>
  <c r="I26"/>
  <c r="I27"/>
  <c r="I30"/>
  <c r="I31"/>
  <c r="I33"/>
  <c r="I34"/>
  <c r="I41"/>
  <c r="I43"/>
  <c r="I18"/>
  <c r="D20" i="5"/>
  <c r="D42" i="6"/>
  <c r="D40"/>
  <c r="D39"/>
  <c r="I39" s="1"/>
  <c r="D37"/>
  <c r="D36" s="1"/>
  <c r="D35"/>
  <c r="I35" s="1"/>
  <c r="D29"/>
  <c r="D28" s="1"/>
  <c r="D24"/>
  <c r="D22"/>
  <c r="I22" s="1"/>
  <c r="D21"/>
  <c r="D17" s="1"/>
  <c r="F41" i="5" l="1"/>
  <c r="D32" i="6"/>
  <c r="I37"/>
  <c r="D38"/>
  <c r="D44" s="1"/>
  <c r="G42"/>
  <c r="G36"/>
  <c r="F36"/>
  <c r="G38"/>
  <c r="F38"/>
  <c r="G40"/>
  <c r="G32"/>
  <c r="G28"/>
  <c r="G24"/>
  <c r="G22"/>
  <c r="G17"/>
  <c r="F42"/>
  <c r="F40"/>
  <c r="F32"/>
  <c r="F28"/>
  <c r="F24"/>
  <c r="F22"/>
  <c r="F17"/>
  <c r="H42"/>
  <c r="I42" s="1"/>
  <c r="H40"/>
  <c r="I40" s="1"/>
  <c r="H38"/>
  <c r="H36"/>
  <c r="I36" s="1"/>
  <c r="H32"/>
  <c r="I32" s="1"/>
  <c r="H29"/>
  <c r="H24"/>
  <c r="I24" s="1"/>
  <c r="H23"/>
  <c r="H21"/>
  <c r="I21" s="1"/>
  <c r="H19"/>
  <c r="I19" s="1"/>
  <c r="D39" i="5"/>
  <c r="F39" s="1"/>
  <c r="D44"/>
  <c r="D37"/>
  <c r="F37" s="1"/>
  <c r="D25"/>
  <c r="D23"/>
  <c r="I38" i="6" l="1"/>
  <c r="H22"/>
  <c r="G44"/>
  <c r="H28"/>
  <c r="I28" s="1"/>
  <c r="I29"/>
  <c r="H17"/>
  <c r="I17" s="1"/>
  <c r="F44"/>
  <c r="D29" i="5"/>
  <c r="F29" s="1"/>
  <c r="D17"/>
  <c r="F17" s="1"/>
  <c r="D33"/>
  <c r="F33" s="1"/>
  <c r="H44" i="6" l="1"/>
  <c r="I44" s="1"/>
  <c r="D46" i="5"/>
  <c r="F46" s="1"/>
</calcChain>
</file>

<file path=xl/sharedStrings.xml><?xml version="1.0" encoding="utf-8"?>
<sst xmlns="http://schemas.openxmlformats.org/spreadsheetml/2006/main" count="191" uniqueCount="67">
  <si>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</si>
  <si>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</si>
  <si>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</si>
  <si>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</si>
  <si>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</si>
  <si>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</si>
  <si>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</si>
  <si>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</si>
  <si>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</si>
  <si>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</si>
  <si>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</si>
  <si>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</si>
  <si>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</si>
  <si>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</si>
  <si>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</si>
  <si>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</si>
  <si>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</si>
  <si>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</si>
  <si>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</si>
  <si>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</si>
  <si>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</si>
  <si>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расходов бюджета Кобринского сельского поселения на 2018 год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</si>
  <si>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</si>
  <si>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</si>
  <si>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</si>
  <si>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</si>
  <si>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</si>
  <si>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</si>
  <si>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</si>
  <si>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</si>
  <si>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</si>
  <si>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</si>
  <si>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</si>
  <si>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</si>
  <si>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</si>
  <si>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</si>
  <si>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</si>
  <si>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</si>
  <si>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</si>
  <si>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</si>
  <si>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</si>
  <si>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</si>
  <si>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</si>
  <si>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</si>
  <si>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</si>
  <si>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</si>
  <si>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</si>
  <si>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</si>
  <si>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</si>
  <si>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</si>
  <si>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</si>
  <si>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</si>
  <si>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</si>
  <si>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</si>
  <si>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</si>
  <si>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</si>
  <si>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</si>
  <si>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</si>
  <si>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</si>
  <si>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</si>
  <si>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</si>
  <si>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Социальное обеспечение населения</t>
  </si>
  <si>
    <t>% исполнения</t>
  </si>
  <si>
    <t>Приложение 3</t>
  </si>
  <si>
    <t>Исполнено за 1 пол. 2018   тыс.руб.</t>
  </si>
  <si>
    <t xml:space="preserve">к Постановлению администрации </t>
  </si>
  <si>
    <t>№  256 от 24.08.2018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</si>
</sst>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0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2" fillId="0" borderId="0" xfId="0" applyNumberFormat="1" applyFont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49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7" fillId="0" borderId="2" xfId="1" applyFont="1" applyBorder="1" applyAlignment="1">
      <alignment wrapText="1"/>
    </xf>
    <xf numFmtId="49" fontId="7" fillId="0" borderId="2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4" fontId="6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/>
    <xf numFmtId="0" fontId="9" fillId="0" borderId="1" xfId="1" applyFont="1" applyBorder="1" applyAlignment="1">
      <alignment horizontal="left" wrapText="1"/>
    </xf>
    <xf numFmtId="49" fontId="9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10" fillId="0" borderId="1" xfId="1" applyFont="1" applyBorder="1" applyAlignment="1">
      <alignment horizontal="left" wrapText="1"/>
    </xf>
    <xf numFmtId="49" fontId="10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justify"/>
    </xf>
    <xf numFmtId="0" fontId="5" fillId="0" borderId="0" xfId="1" applyFont="1" applyAlignment="1">
      <alignment horizontal="right" vertical="justify"/>
    </xf>
    <xf numFmtId="0" fontId="2" fillId="0" borderId="0" xfId="1" applyFont="1" applyAlignment="1">
      <alignment horizontal="right" vertical="justify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Приложение № 3  Расходы 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7" sqref="B7:F7"/>
    </sheetView>
  </sheetViews>
  <sheetFormatPr defaultRowHeight="12.75"/>
  <cols>
    <col min="1" max="1" width="46.7109375" customWidth="1"/>
    <col min="2" max="2" width="7.28515625" customWidth="1"/>
    <col min="3" max="3" width="6.42578125" customWidth="1"/>
    <col min="4" max="4" width="10.5703125" customWidth="1"/>
    <col min="5" max="5" width="10" customWidth="1"/>
    <col min="6" max="6" width="7.42578125" customWidth="1"/>
  </cols>
  <sheetData>
    <row r="1" spans="1:6">
      <c r="A1" s="1"/>
      <c r="B1" s="1"/>
      <c r="C1" s="4"/>
    </row>
    <row r="2" spans="1:6">
      <c r="A2" s="1"/>
      <c r="B2" s="1"/>
      <c r="C2" s="2"/>
    </row>
    <row r="3" spans="1:6">
      <c r="A3" s="2"/>
      <c r="B3" s="2"/>
      <c r="C3" s="5"/>
    </row>
    <row r="4" spans="1:6" ht="12.75" customHeight="1">
      <c r="A4" s="2"/>
      <c r="B4" s="40" t="s">
        <v>63</v>
      </c>
      <c r="C4" s="40"/>
      <c r="D4" s="40"/>
      <c r="E4" s="40"/>
      <c r="F4" s="40"/>
    </row>
    <row r="5" spans="1:6" ht="12.75" customHeight="1">
      <c r="A5" s="2"/>
      <c r="B5" s="41" t="s">
        <v>65</v>
      </c>
      <c r="C5" s="41"/>
      <c r="D5" s="41"/>
      <c r="E5" s="41"/>
      <c r="F5" s="41"/>
    </row>
    <row r="6" spans="1:6" ht="12.75" customHeight="1">
      <c r="A6" s="2"/>
      <c r="B6" s="41" t="s">
        <v>15</v>
      </c>
      <c r="C6" s="41"/>
      <c r="D6" s="41"/>
      <c r="E6" s="41"/>
      <c r="F6" s="41"/>
    </row>
    <row r="7" spans="1:6" ht="12.75" customHeight="1">
      <c r="A7" s="2"/>
      <c r="B7" s="41" t="s">
        <v>66</v>
      </c>
      <c r="C7" s="41"/>
      <c r="D7" s="41"/>
      <c r="E7" s="41"/>
      <c r="F7" s="41"/>
    </row>
    <row r="8" spans="1:6" ht="12.75" customHeight="1">
      <c r="A8" s="2"/>
      <c r="B8" s="39"/>
      <c r="C8" s="39"/>
      <c r="D8" s="6"/>
    </row>
    <row r="9" spans="1:6">
      <c r="A9" s="2"/>
      <c r="B9" s="38"/>
      <c r="C9" s="38"/>
      <c r="D9" s="6"/>
    </row>
    <row r="10" spans="1:6" ht="20.25" customHeight="1">
      <c r="A10" s="46" t="s">
        <v>11</v>
      </c>
      <c r="B10" s="46"/>
      <c r="C10" s="46"/>
      <c r="D10" s="46"/>
      <c r="E10" s="46"/>
      <c r="F10" s="46"/>
    </row>
    <row r="11" spans="1:6" ht="18" customHeight="1">
      <c r="A11" s="46" t="s">
        <v>21</v>
      </c>
      <c r="B11" s="46"/>
      <c r="C11" s="46"/>
      <c r="D11" s="46"/>
      <c r="E11" s="46"/>
      <c r="F11" s="46"/>
    </row>
    <row r="12" spans="1:6" ht="14.25">
      <c r="A12" s="46"/>
      <c r="B12" s="46"/>
      <c r="C12" s="46"/>
      <c r="D12" s="46"/>
    </row>
    <row r="13" spans="1:6" ht="15.75">
      <c r="A13" s="47"/>
      <c r="B13" s="47"/>
      <c r="C13" s="47"/>
      <c r="D13" s="47"/>
    </row>
    <row r="14" spans="1:6">
      <c r="A14" s="48" t="s">
        <v>0</v>
      </c>
      <c r="B14" s="48" t="s">
        <v>19</v>
      </c>
      <c r="C14" s="48" t="s">
        <v>20</v>
      </c>
      <c r="D14" s="51" t="s">
        <v>48</v>
      </c>
      <c r="E14" s="42" t="s">
        <v>64</v>
      </c>
      <c r="F14" s="45" t="s">
        <v>62</v>
      </c>
    </row>
    <row r="15" spans="1:6">
      <c r="A15" s="49"/>
      <c r="B15" s="49"/>
      <c r="C15" s="49"/>
      <c r="D15" s="51"/>
      <c r="E15" s="43"/>
      <c r="F15" s="45"/>
    </row>
    <row r="16" spans="1:6">
      <c r="A16" s="50"/>
      <c r="B16" s="50"/>
      <c r="C16" s="50"/>
      <c r="D16" s="51"/>
      <c r="E16" s="44"/>
      <c r="F16" s="45"/>
    </row>
    <row r="17" spans="1:6">
      <c r="A17" s="13" t="s">
        <v>24</v>
      </c>
      <c r="B17" s="14" t="s">
        <v>22</v>
      </c>
      <c r="C17" s="14" t="s">
        <v>23</v>
      </c>
      <c r="D17" s="15">
        <f>SUM(D18:D22)</f>
        <v>13187.43</v>
      </c>
      <c r="E17" s="15">
        <f>SUM(E18:E22)</f>
        <v>5913.41</v>
      </c>
      <c r="F17" s="23">
        <f>E17/D17*100</f>
        <v>44.841261716649868</v>
      </c>
    </row>
    <row r="18" spans="1:6" ht="36">
      <c r="A18" s="33" t="s">
        <v>25</v>
      </c>
      <c r="B18" s="17" t="s">
        <v>22</v>
      </c>
      <c r="C18" s="34" t="s">
        <v>26</v>
      </c>
      <c r="D18" s="18">
        <v>489</v>
      </c>
      <c r="E18" s="18">
        <v>180.53</v>
      </c>
      <c r="F18" s="18">
        <f t="shared" ref="F18:F46" si="0">E18/D18*100</f>
        <v>36.918200408997954</v>
      </c>
    </row>
    <row r="19" spans="1:6">
      <c r="A19" s="19" t="s">
        <v>1</v>
      </c>
      <c r="B19" s="17" t="s">
        <v>22</v>
      </c>
      <c r="C19" s="17" t="s">
        <v>27</v>
      </c>
      <c r="D19" s="18">
        <v>11651</v>
      </c>
      <c r="E19" s="18">
        <v>5563.08</v>
      </c>
      <c r="F19" s="18">
        <f t="shared" si="0"/>
        <v>47.747661144966095</v>
      </c>
    </row>
    <row r="20" spans="1:6" ht="36">
      <c r="A20" s="35" t="s">
        <v>56</v>
      </c>
      <c r="B20" s="17" t="s">
        <v>22</v>
      </c>
      <c r="C20" s="21" t="s">
        <v>57</v>
      </c>
      <c r="D20" s="18">
        <f>58.6+40+45.8</f>
        <v>144.39999999999998</v>
      </c>
      <c r="E20" s="18">
        <v>72.2</v>
      </c>
      <c r="F20" s="18">
        <f t="shared" si="0"/>
        <v>50.000000000000014</v>
      </c>
    </row>
    <row r="21" spans="1:6">
      <c r="A21" s="20" t="s">
        <v>2</v>
      </c>
      <c r="B21" s="17" t="s">
        <v>22</v>
      </c>
      <c r="C21" s="21" t="s">
        <v>28</v>
      </c>
      <c r="D21" s="18">
        <v>300</v>
      </c>
      <c r="E21" s="18">
        <v>0</v>
      </c>
      <c r="F21" s="18">
        <f t="shared" si="0"/>
        <v>0</v>
      </c>
    </row>
    <row r="22" spans="1:6">
      <c r="A22" s="20" t="s">
        <v>31</v>
      </c>
      <c r="B22" s="17" t="s">
        <v>22</v>
      </c>
      <c r="C22" s="21" t="s">
        <v>29</v>
      </c>
      <c r="D22" s="18">
        <f>1100-50-446.97</f>
        <v>603.03</v>
      </c>
      <c r="E22" s="18">
        <v>97.6</v>
      </c>
      <c r="F22" s="18">
        <f t="shared" si="0"/>
        <v>16.184932756247616</v>
      </c>
    </row>
    <row r="23" spans="1:6">
      <c r="A23" s="36" t="s">
        <v>30</v>
      </c>
      <c r="B23" s="37" t="s">
        <v>32</v>
      </c>
      <c r="C23" s="14" t="s">
        <v>23</v>
      </c>
      <c r="D23" s="15">
        <f>D24</f>
        <v>254.39999999999998</v>
      </c>
      <c r="E23" s="15">
        <f>E24</f>
        <v>101.51</v>
      </c>
      <c r="F23" s="23">
        <f t="shared" si="0"/>
        <v>39.901729559748432</v>
      </c>
    </row>
    <row r="24" spans="1:6" ht="15.75" customHeight="1">
      <c r="A24" s="19" t="s">
        <v>3</v>
      </c>
      <c r="B24" s="17" t="s">
        <v>32</v>
      </c>
      <c r="C24" s="17" t="s">
        <v>26</v>
      </c>
      <c r="D24" s="18">
        <f>233.67+0.03+20.7</f>
        <v>254.39999999999998</v>
      </c>
      <c r="E24" s="18">
        <v>101.51</v>
      </c>
      <c r="F24" s="18">
        <f t="shared" si="0"/>
        <v>39.901729559748432</v>
      </c>
    </row>
    <row r="25" spans="1:6" ht="24">
      <c r="A25" s="13" t="s">
        <v>33</v>
      </c>
      <c r="B25" s="14" t="s">
        <v>26</v>
      </c>
      <c r="C25" s="14" t="s">
        <v>23</v>
      </c>
      <c r="D25" s="15">
        <f>SUM(D26:D28)</f>
        <v>370</v>
      </c>
      <c r="E25" s="15">
        <f>SUM(E26:E28)</f>
        <v>59.099999999999994</v>
      </c>
      <c r="F25" s="23">
        <f t="shared" si="0"/>
        <v>15.97297297297297</v>
      </c>
    </row>
    <row r="26" spans="1:6" ht="24">
      <c r="A26" s="19" t="s">
        <v>4</v>
      </c>
      <c r="B26" s="17" t="s">
        <v>26</v>
      </c>
      <c r="C26" s="17" t="s">
        <v>34</v>
      </c>
      <c r="D26" s="18">
        <v>200</v>
      </c>
      <c r="E26" s="18">
        <v>39.54</v>
      </c>
      <c r="F26" s="18">
        <f t="shared" si="0"/>
        <v>19.77</v>
      </c>
    </row>
    <row r="27" spans="1:6">
      <c r="A27" s="19" t="s">
        <v>5</v>
      </c>
      <c r="B27" s="17" t="s">
        <v>26</v>
      </c>
      <c r="C27" s="17" t="s">
        <v>36</v>
      </c>
      <c r="D27" s="18">
        <v>150</v>
      </c>
      <c r="E27" s="18">
        <v>19.559999999999999</v>
      </c>
      <c r="F27" s="18">
        <f t="shared" si="0"/>
        <v>13.04</v>
      </c>
    </row>
    <row r="28" spans="1:6" ht="27" customHeight="1">
      <c r="A28" s="19" t="s">
        <v>18</v>
      </c>
      <c r="B28" s="17" t="s">
        <v>26</v>
      </c>
      <c r="C28" s="17" t="s">
        <v>37</v>
      </c>
      <c r="D28" s="18">
        <v>20</v>
      </c>
      <c r="E28" s="18">
        <v>0</v>
      </c>
      <c r="F28" s="18">
        <f t="shared" si="0"/>
        <v>0</v>
      </c>
    </row>
    <row r="29" spans="1:6" ht="18" customHeight="1">
      <c r="A29" s="13" t="s">
        <v>35</v>
      </c>
      <c r="B29" s="14" t="s">
        <v>27</v>
      </c>
      <c r="C29" s="14" t="s">
        <v>23</v>
      </c>
      <c r="D29" s="15">
        <f>SUM(D30:D32)</f>
        <v>10067.939999999999</v>
      </c>
      <c r="E29" s="15">
        <f>SUM(E30:E32)</f>
        <v>1299.8600000000001</v>
      </c>
      <c r="F29" s="23">
        <f t="shared" si="0"/>
        <v>12.910883457787792</v>
      </c>
    </row>
    <row r="30" spans="1:6" ht="15.75" customHeight="1">
      <c r="A30" s="19" t="s">
        <v>38</v>
      </c>
      <c r="B30" s="17" t="s">
        <v>27</v>
      </c>
      <c r="C30" s="17" t="s">
        <v>34</v>
      </c>
      <c r="D30" s="18">
        <v>8851.15</v>
      </c>
      <c r="E30" s="18">
        <v>1133.3900000000001</v>
      </c>
      <c r="F30" s="18">
        <f t="shared" si="0"/>
        <v>12.805002739756983</v>
      </c>
    </row>
    <row r="31" spans="1:6" ht="15.75" customHeight="1">
      <c r="A31" s="19" t="s">
        <v>16</v>
      </c>
      <c r="B31" s="17" t="s">
        <v>27</v>
      </c>
      <c r="C31" s="17" t="s">
        <v>36</v>
      </c>
      <c r="D31" s="18">
        <v>400</v>
      </c>
      <c r="E31" s="18">
        <v>166.47</v>
      </c>
      <c r="F31" s="18">
        <f t="shared" si="0"/>
        <v>41.6175</v>
      </c>
    </row>
    <row r="32" spans="1:6" ht="15.75" customHeight="1">
      <c r="A32" s="19" t="s">
        <v>13</v>
      </c>
      <c r="B32" s="17" t="s">
        <v>27</v>
      </c>
      <c r="C32" s="17" t="s">
        <v>39</v>
      </c>
      <c r="D32" s="18">
        <v>816.79</v>
      </c>
      <c r="E32" s="18">
        <v>0</v>
      </c>
      <c r="F32" s="18">
        <f t="shared" si="0"/>
        <v>0</v>
      </c>
    </row>
    <row r="33" spans="1:6" ht="19.5" customHeight="1">
      <c r="A33" s="13" t="s">
        <v>40</v>
      </c>
      <c r="B33" s="14" t="s">
        <v>41</v>
      </c>
      <c r="C33" s="14" t="s">
        <v>23</v>
      </c>
      <c r="D33" s="15">
        <f>D34+D35+D36</f>
        <v>15149.46</v>
      </c>
      <c r="E33" s="15">
        <f>E34+E35+E36</f>
        <v>4357.96</v>
      </c>
      <c r="F33" s="23">
        <f t="shared" si="0"/>
        <v>28.766437879633994</v>
      </c>
    </row>
    <row r="34" spans="1:6">
      <c r="A34" s="19" t="s">
        <v>6</v>
      </c>
      <c r="B34" s="17" t="s">
        <v>41</v>
      </c>
      <c r="C34" s="17" t="s">
        <v>22</v>
      </c>
      <c r="D34" s="18">
        <v>2503.3000000000002</v>
      </c>
      <c r="E34" s="18">
        <v>290.19</v>
      </c>
      <c r="F34" s="18">
        <f t="shared" si="0"/>
        <v>11.592298166420324</v>
      </c>
    </row>
    <row r="35" spans="1:6">
      <c r="A35" s="19" t="s">
        <v>7</v>
      </c>
      <c r="B35" s="17" t="s">
        <v>41</v>
      </c>
      <c r="C35" s="17" t="s">
        <v>32</v>
      </c>
      <c r="D35" s="18">
        <v>3165.17</v>
      </c>
      <c r="E35" s="18">
        <v>784.43</v>
      </c>
      <c r="F35" s="18">
        <f t="shared" si="0"/>
        <v>24.783187001014163</v>
      </c>
    </row>
    <row r="36" spans="1:6" ht="15" customHeight="1">
      <c r="A36" s="19" t="s">
        <v>12</v>
      </c>
      <c r="B36" s="17" t="s">
        <v>41</v>
      </c>
      <c r="C36" s="17" t="s">
        <v>26</v>
      </c>
      <c r="D36" s="18">
        <v>9480.99</v>
      </c>
      <c r="E36" s="18">
        <v>3283.34</v>
      </c>
      <c r="F36" s="18">
        <f t="shared" si="0"/>
        <v>34.630771681016434</v>
      </c>
    </row>
    <row r="37" spans="1:6" ht="15" customHeight="1">
      <c r="A37" s="13" t="s">
        <v>42</v>
      </c>
      <c r="B37" s="14" t="s">
        <v>43</v>
      </c>
      <c r="C37" s="14" t="s">
        <v>23</v>
      </c>
      <c r="D37" s="15">
        <f>D38</f>
        <v>326.54000000000002</v>
      </c>
      <c r="E37" s="15">
        <f>E38</f>
        <v>44</v>
      </c>
      <c r="F37" s="23">
        <f t="shared" si="0"/>
        <v>13.474612604887609</v>
      </c>
    </row>
    <row r="38" spans="1:6" ht="14.25" customHeight="1">
      <c r="A38" s="19" t="s">
        <v>10</v>
      </c>
      <c r="B38" s="17" t="s">
        <v>43</v>
      </c>
      <c r="C38" s="17" t="s">
        <v>43</v>
      </c>
      <c r="D38" s="18">
        <v>326.54000000000002</v>
      </c>
      <c r="E38" s="18">
        <v>44</v>
      </c>
      <c r="F38" s="18">
        <f t="shared" si="0"/>
        <v>13.474612604887609</v>
      </c>
    </row>
    <row r="39" spans="1:6" ht="15.75" customHeight="1">
      <c r="A39" s="13" t="s">
        <v>44</v>
      </c>
      <c r="B39" s="14" t="s">
        <v>45</v>
      </c>
      <c r="C39" s="14" t="s">
        <v>23</v>
      </c>
      <c r="D39" s="15">
        <f>D40</f>
        <v>12660.8</v>
      </c>
      <c r="E39" s="15">
        <f>E40</f>
        <v>5091.2</v>
      </c>
      <c r="F39" s="23">
        <f t="shared" si="0"/>
        <v>40.212308858839883</v>
      </c>
    </row>
    <row r="40" spans="1:6" ht="14.25" customHeight="1">
      <c r="A40" s="19" t="s">
        <v>8</v>
      </c>
      <c r="B40" s="17" t="s">
        <v>45</v>
      </c>
      <c r="C40" s="17" t="s">
        <v>22</v>
      </c>
      <c r="D40" s="18">
        <v>12660.8</v>
      </c>
      <c r="E40" s="18">
        <v>5091.2</v>
      </c>
      <c r="F40" s="18">
        <f t="shared" si="0"/>
        <v>40.212308858839883</v>
      </c>
    </row>
    <row r="41" spans="1:6">
      <c r="A41" s="13" t="s">
        <v>46</v>
      </c>
      <c r="B41" s="24">
        <v>10</v>
      </c>
      <c r="C41" s="14" t="s">
        <v>23</v>
      </c>
      <c r="D41" s="23">
        <f>D42+D43</f>
        <v>2255.8599999999997</v>
      </c>
      <c r="E41" s="23">
        <f>E42+E43</f>
        <v>1693.48</v>
      </c>
      <c r="F41" s="23">
        <f t="shared" si="0"/>
        <v>75.070261452395101</v>
      </c>
    </row>
    <row r="42" spans="1:6" ht="15" customHeight="1">
      <c r="A42" s="19" t="s">
        <v>14</v>
      </c>
      <c r="B42" s="25">
        <v>10</v>
      </c>
      <c r="C42" s="17" t="s">
        <v>22</v>
      </c>
      <c r="D42" s="18">
        <v>1124.75</v>
      </c>
      <c r="E42" s="18">
        <v>562.37</v>
      </c>
      <c r="F42" s="18">
        <f t="shared" si="0"/>
        <v>49.999555456768171</v>
      </c>
    </row>
    <row r="43" spans="1:6" ht="15" customHeight="1">
      <c r="A43" s="19" t="s">
        <v>61</v>
      </c>
      <c r="B43" s="25">
        <v>10</v>
      </c>
      <c r="C43" s="17" t="s">
        <v>26</v>
      </c>
      <c r="D43" s="18">
        <v>1131.1099999999999</v>
      </c>
      <c r="E43" s="18">
        <v>1131.1099999999999</v>
      </c>
      <c r="F43" s="18">
        <f t="shared" si="0"/>
        <v>100</v>
      </c>
    </row>
    <row r="44" spans="1:6">
      <c r="A44" s="13" t="s">
        <v>47</v>
      </c>
      <c r="B44" s="14" t="s">
        <v>28</v>
      </c>
      <c r="C44" s="14" t="s">
        <v>23</v>
      </c>
      <c r="D44" s="15">
        <f>SUM(D45:D45)</f>
        <v>1200</v>
      </c>
      <c r="E44" s="15">
        <f>SUM(E45:E45)</f>
        <v>107.64</v>
      </c>
      <c r="F44" s="23">
        <f t="shared" si="0"/>
        <v>8.9700000000000006</v>
      </c>
    </row>
    <row r="45" spans="1:6" ht="18" customHeight="1">
      <c r="A45" s="19" t="s">
        <v>17</v>
      </c>
      <c r="B45" s="17" t="s">
        <v>28</v>
      </c>
      <c r="C45" s="17" t="s">
        <v>32</v>
      </c>
      <c r="D45" s="18">
        <f>200+1000</f>
        <v>1200</v>
      </c>
      <c r="E45" s="18">
        <v>107.64</v>
      </c>
      <c r="F45" s="18">
        <f t="shared" si="0"/>
        <v>8.9700000000000006</v>
      </c>
    </row>
    <row r="46" spans="1:6" ht="17.25" customHeight="1">
      <c r="A46" s="26" t="s">
        <v>9</v>
      </c>
      <c r="B46" s="24"/>
      <c r="C46" s="24"/>
      <c r="D46" s="15">
        <f>D17+D23+D25+D29+D33+D39+D44+D37+D41</f>
        <v>55472.43</v>
      </c>
      <c r="E46" s="15">
        <f>E17+E23+E25+E29+E33+E39+E44+E37+E41</f>
        <v>18668.16</v>
      </c>
      <c r="F46" s="23">
        <f t="shared" si="0"/>
        <v>33.653041700174299</v>
      </c>
    </row>
    <row r="47" spans="1:6">
      <c r="A47" s="1"/>
      <c r="B47" s="1"/>
      <c r="C47" s="3"/>
    </row>
    <row r="48" spans="1:6">
      <c r="A48" s="1"/>
      <c r="B48" s="1"/>
      <c r="C48" s="3"/>
    </row>
  </sheetData>
  <mergeCells count="16"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  <mergeCell ref="B9:C9"/>
    <mergeCell ref="B8:C8"/>
    <mergeCell ref="B4:F4"/>
    <mergeCell ref="B5:F5"/>
    <mergeCell ref="B6:F6"/>
    <mergeCell ref="B7:F7"/>
  </mergeCells>
  <pageMargins left="1.1811023622047245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opLeftCell="A7" workbookViewId="0">
      <selection activeCell="A11" sqref="A11:J11"/>
    </sheetView>
  </sheetViews>
  <sheetFormatPr defaultRowHeight="12.75"/>
  <cols>
    <col min="1" max="1" width="32.7109375" customWidth="1"/>
    <col min="2" max="2" width="4.140625" customWidth="1"/>
    <col min="3" max="3" width="4.85546875" customWidth="1"/>
    <col min="4" max="5" width="8.28515625" customWidth="1"/>
    <col min="6" max="6" width="8.5703125" customWidth="1"/>
    <col min="7" max="7" width="7.7109375" customWidth="1"/>
    <col min="8" max="8" width="8.7109375" customWidth="1"/>
    <col min="9" max="9" width="6.5703125" customWidth="1"/>
    <col min="10" max="10" width="6" customWidth="1"/>
  </cols>
  <sheetData>
    <row r="1" spans="1:10">
      <c r="A1" s="1"/>
      <c r="B1" s="1"/>
      <c r="C1" s="4"/>
      <c r="D1" s="4"/>
      <c r="E1" s="4"/>
      <c r="F1" s="4"/>
      <c r="G1" s="4"/>
    </row>
    <row r="2" spans="1:10">
      <c r="A2" s="1"/>
      <c r="B2" s="1"/>
      <c r="C2" s="2"/>
      <c r="D2" s="2"/>
      <c r="E2" s="2"/>
      <c r="F2" s="2"/>
      <c r="G2" s="2"/>
    </row>
    <row r="3" spans="1:10">
      <c r="A3" s="2"/>
      <c r="B3" s="2"/>
      <c r="C3" s="7"/>
      <c r="D3" s="27"/>
      <c r="E3" s="29"/>
      <c r="F3" s="7"/>
      <c r="G3" s="9"/>
    </row>
    <row r="4" spans="1:10" ht="12.75" customHeight="1">
      <c r="A4" s="2"/>
      <c r="B4" s="40"/>
      <c r="C4" s="40"/>
      <c r="D4" s="40"/>
      <c r="E4" s="40"/>
      <c r="F4" s="40"/>
      <c r="G4" s="40"/>
      <c r="H4" s="40"/>
    </row>
    <row r="5" spans="1:10" ht="12.75" customHeight="1">
      <c r="A5" s="2"/>
      <c r="B5" s="41"/>
      <c r="C5" s="41"/>
      <c r="D5" s="41"/>
      <c r="E5" s="41"/>
      <c r="F5" s="41"/>
      <c r="G5" s="41"/>
      <c r="H5" s="41"/>
    </row>
    <row r="6" spans="1:10" ht="12.75" customHeight="1">
      <c r="A6" s="2"/>
      <c r="B6" s="41"/>
      <c r="C6" s="41"/>
      <c r="D6" s="41"/>
      <c r="E6" s="41"/>
      <c r="F6" s="41"/>
      <c r="G6" s="41"/>
      <c r="H6" s="41"/>
    </row>
    <row r="7" spans="1:10" ht="12.75" customHeight="1">
      <c r="A7" s="2"/>
      <c r="B7" s="41"/>
      <c r="C7" s="41"/>
      <c r="D7" s="41"/>
      <c r="E7" s="41"/>
      <c r="F7" s="41"/>
      <c r="G7" s="41"/>
      <c r="H7" s="41"/>
    </row>
    <row r="8" spans="1:10" ht="12.75" customHeight="1">
      <c r="A8" s="2"/>
      <c r="B8" s="39"/>
      <c r="C8" s="39"/>
      <c r="D8" s="28"/>
      <c r="E8" s="30"/>
      <c r="F8" s="8"/>
      <c r="G8" s="10"/>
      <c r="H8" s="6"/>
    </row>
    <row r="9" spans="1:10">
      <c r="A9" s="2"/>
      <c r="B9" s="38"/>
      <c r="C9" s="38"/>
      <c r="D9" s="27"/>
      <c r="E9" s="29"/>
      <c r="F9" s="7"/>
      <c r="G9" s="9"/>
      <c r="H9" s="6"/>
    </row>
    <row r="10" spans="1:10" ht="20.25" customHeight="1">
      <c r="A10" s="53" t="s">
        <v>52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ht="18" customHeight="1">
      <c r="A11" s="46" t="s">
        <v>55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4.25">
      <c r="A12" s="32"/>
      <c r="B12" s="32"/>
      <c r="C12" s="32"/>
      <c r="D12" s="32"/>
      <c r="E12" s="32"/>
      <c r="F12" s="32"/>
      <c r="G12" s="32"/>
      <c r="H12" s="32"/>
    </row>
    <row r="13" spans="1:10" ht="15.75">
      <c r="A13" s="47"/>
      <c r="B13" s="47"/>
      <c r="C13" s="47"/>
      <c r="D13" s="47"/>
      <c r="E13" s="47"/>
      <c r="F13" s="47"/>
      <c r="G13" s="47"/>
      <c r="H13" s="47"/>
    </row>
    <row r="14" spans="1:10" ht="12.75" customHeight="1">
      <c r="A14" s="48" t="s">
        <v>0</v>
      </c>
      <c r="B14" s="48" t="s">
        <v>19</v>
      </c>
      <c r="C14" s="48" t="s">
        <v>20</v>
      </c>
      <c r="D14" s="48" t="s">
        <v>54</v>
      </c>
      <c r="E14" s="48" t="s">
        <v>58</v>
      </c>
      <c r="F14" s="48" t="s">
        <v>53</v>
      </c>
      <c r="G14" s="48" t="s">
        <v>50</v>
      </c>
      <c r="H14" s="51" t="s">
        <v>48</v>
      </c>
      <c r="I14" s="52" t="s">
        <v>59</v>
      </c>
      <c r="J14" s="52" t="s">
        <v>60</v>
      </c>
    </row>
    <row r="15" spans="1:10">
      <c r="A15" s="49"/>
      <c r="B15" s="49"/>
      <c r="C15" s="49"/>
      <c r="D15" s="49"/>
      <c r="E15" s="49"/>
      <c r="F15" s="49"/>
      <c r="G15" s="49"/>
      <c r="H15" s="51"/>
      <c r="I15" s="52"/>
      <c r="J15" s="52"/>
    </row>
    <row r="16" spans="1:10" ht="60" customHeight="1">
      <c r="A16" s="50"/>
      <c r="B16" s="50"/>
      <c r="C16" s="50"/>
      <c r="D16" s="50"/>
      <c r="E16" s="50"/>
      <c r="F16" s="50"/>
      <c r="G16" s="50"/>
      <c r="H16" s="51"/>
      <c r="I16" s="52"/>
      <c r="J16" s="52"/>
    </row>
    <row r="17" spans="1:10" ht="31.5" customHeight="1">
      <c r="A17" s="13" t="s">
        <v>24</v>
      </c>
      <c r="B17" s="14" t="s">
        <v>22</v>
      </c>
      <c r="C17" s="14" t="s">
        <v>23</v>
      </c>
      <c r="D17" s="15">
        <f>SUM(D18:D21)</f>
        <v>11905.7</v>
      </c>
      <c r="E17" s="15">
        <f>SUM(E18:E21)</f>
        <v>11905.7</v>
      </c>
      <c r="F17" s="15">
        <f>SUM(F18:F21)</f>
        <v>11935.1</v>
      </c>
      <c r="G17" s="15">
        <f>SUM(G18:G21)</f>
        <v>7134.36</v>
      </c>
      <c r="H17" s="15">
        <f>SUM(H18:H21)</f>
        <v>11890</v>
      </c>
      <c r="I17" s="31">
        <f>H17/D17*100</f>
        <v>99.868130391325167</v>
      </c>
      <c r="J17" s="31">
        <f>H17/E17*100</f>
        <v>99.868130391325167</v>
      </c>
    </row>
    <row r="18" spans="1:10" ht="64.5" customHeight="1">
      <c r="A18" s="16" t="s">
        <v>25</v>
      </c>
      <c r="B18" s="17" t="s">
        <v>22</v>
      </c>
      <c r="C18" s="17" t="s">
        <v>26</v>
      </c>
      <c r="D18" s="18">
        <v>489</v>
      </c>
      <c r="E18" s="18">
        <v>489</v>
      </c>
      <c r="F18" s="18">
        <v>489</v>
      </c>
      <c r="G18" s="18">
        <v>280.5</v>
      </c>
      <c r="H18" s="18">
        <v>489</v>
      </c>
      <c r="I18" s="31">
        <f>H18/D18*100</f>
        <v>100</v>
      </c>
      <c r="J18" s="31">
        <f t="shared" ref="J18:J44" si="0">H18/E18*100</f>
        <v>100</v>
      </c>
    </row>
    <row r="19" spans="1:10" ht="17.25" customHeight="1">
      <c r="A19" s="19" t="s">
        <v>1</v>
      </c>
      <c r="B19" s="17" t="s">
        <v>22</v>
      </c>
      <c r="C19" s="17" t="s">
        <v>27</v>
      </c>
      <c r="D19" s="18">
        <v>9800</v>
      </c>
      <c r="E19" s="18">
        <v>9800</v>
      </c>
      <c r="F19" s="18">
        <v>9801</v>
      </c>
      <c r="G19" s="18">
        <v>6108.2</v>
      </c>
      <c r="H19" s="18">
        <f>10000+1</f>
        <v>10001</v>
      </c>
      <c r="I19" s="31">
        <f>H19/D19*100</f>
        <v>102.05102040816327</v>
      </c>
      <c r="J19" s="31">
        <f t="shared" si="0"/>
        <v>102.05102040816327</v>
      </c>
    </row>
    <row r="20" spans="1:10">
      <c r="A20" s="20" t="s">
        <v>2</v>
      </c>
      <c r="B20" s="17" t="s">
        <v>22</v>
      </c>
      <c r="C20" s="21" t="s">
        <v>28</v>
      </c>
      <c r="D20" s="18">
        <v>300</v>
      </c>
      <c r="E20" s="18">
        <v>300</v>
      </c>
      <c r="F20" s="18">
        <v>300</v>
      </c>
      <c r="G20" s="18">
        <v>0</v>
      </c>
      <c r="H20" s="18">
        <v>300</v>
      </c>
      <c r="I20" s="31">
        <f>H20/D20*100</f>
        <v>100</v>
      </c>
      <c r="J20" s="31">
        <f t="shared" si="0"/>
        <v>100</v>
      </c>
    </row>
    <row r="21" spans="1:10" ht="13.5" customHeight="1">
      <c r="A21" s="20" t="s">
        <v>31</v>
      </c>
      <c r="B21" s="17" t="s">
        <v>22</v>
      </c>
      <c r="C21" s="21" t="s">
        <v>29</v>
      </c>
      <c r="D21" s="18">
        <f>1100+216.7</f>
        <v>1316.7</v>
      </c>
      <c r="E21" s="18">
        <v>1316.7</v>
      </c>
      <c r="F21" s="18">
        <v>1345.1</v>
      </c>
      <c r="G21" s="18">
        <v>745.66</v>
      </c>
      <c r="H21" s="18">
        <f>1100</f>
        <v>1100</v>
      </c>
      <c r="I21" s="31">
        <f>H21/D21*100</f>
        <v>83.542188805346697</v>
      </c>
      <c r="J21" s="31">
        <f t="shared" si="0"/>
        <v>83.542188805346697</v>
      </c>
    </row>
    <row r="22" spans="1:10" ht="15" customHeight="1">
      <c r="A22" s="13" t="s">
        <v>30</v>
      </c>
      <c r="B22" s="14" t="s">
        <v>32</v>
      </c>
      <c r="C22" s="14" t="s">
        <v>23</v>
      </c>
      <c r="D22" s="15">
        <f>D23</f>
        <v>233.7</v>
      </c>
      <c r="E22" s="15">
        <f>E23</f>
        <v>233.7</v>
      </c>
      <c r="F22" s="15" t="str">
        <f>F23</f>
        <v>233,73</v>
      </c>
      <c r="G22" s="15" t="str">
        <f>G23</f>
        <v>164,28</v>
      </c>
      <c r="H22" s="15">
        <f>H23</f>
        <v>233.7</v>
      </c>
      <c r="I22" s="31">
        <f t="shared" ref="I22:I23" si="1">H22/D22*100</f>
        <v>100</v>
      </c>
      <c r="J22" s="31">
        <f t="shared" si="0"/>
        <v>100</v>
      </c>
    </row>
    <row r="23" spans="1:10" ht="32.25" customHeight="1">
      <c r="A23" s="19" t="s">
        <v>3</v>
      </c>
      <c r="B23" s="17" t="s">
        <v>32</v>
      </c>
      <c r="C23" s="17" t="s">
        <v>26</v>
      </c>
      <c r="D23" s="18">
        <v>233.7</v>
      </c>
      <c r="E23" s="18">
        <v>233.7</v>
      </c>
      <c r="F23" s="17" t="s">
        <v>49</v>
      </c>
      <c r="G23" s="17" t="s">
        <v>51</v>
      </c>
      <c r="H23" s="18">
        <f>233.67+0.03</f>
        <v>233.7</v>
      </c>
      <c r="I23" s="31">
        <f t="shared" si="1"/>
        <v>100</v>
      </c>
      <c r="J23" s="31">
        <f t="shared" si="0"/>
        <v>100</v>
      </c>
    </row>
    <row r="24" spans="1:10" ht="42" customHeight="1">
      <c r="A24" s="13" t="s">
        <v>33</v>
      </c>
      <c r="B24" s="14" t="s">
        <v>26</v>
      </c>
      <c r="C24" s="14" t="s">
        <v>23</v>
      </c>
      <c r="D24" s="15">
        <f>SUM(D25:D27)</f>
        <v>320</v>
      </c>
      <c r="E24" s="15">
        <f>SUM(E25:E27)</f>
        <v>320</v>
      </c>
      <c r="F24" s="15">
        <f>SUM(F25:F27)</f>
        <v>320</v>
      </c>
      <c r="G24" s="15">
        <f>SUM(G25:G27)</f>
        <v>149.19</v>
      </c>
      <c r="H24" s="15">
        <f>SUM(H25:H27)</f>
        <v>370</v>
      </c>
      <c r="I24" s="31">
        <f t="shared" ref="I24:I44" si="2">H24/D24*100</f>
        <v>115.625</v>
      </c>
      <c r="J24" s="31">
        <f t="shared" si="0"/>
        <v>115.625</v>
      </c>
    </row>
    <row r="25" spans="1:10" ht="36" customHeight="1">
      <c r="A25" s="19" t="s">
        <v>4</v>
      </c>
      <c r="B25" s="17" t="s">
        <v>26</v>
      </c>
      <c r="C25" s="17" t="s">
        <v>34</v>
      </c>
      <c r="D25" s="18">
        <v>150</v>
      </c>
      <c r="E25" s="18">
        <v>150</v>
      </c>
      <c r="F25" s="18">
        <v>150</v>
      </c>
      <c r="G25" s="18">
        <v>63.7</v>
      </c>
      <c r="H25" s="18">
        <v>200</v>
      </c>
      <c r="I25" s="31">
        <f t="shared" si="2"/>
        <v>133.33333333333331</v>
      </c>
      <c r="J25" s="31">
        <f t="shared" si="0"/>
        <v>133.33333333333331</v>
      </c>
    </row>
    <row r="26" spans="1:10" ht="18" customHeight="1">
      <c r="A26" s="19" t="s">
        <v>5</v>
      </c>
      <c r="B26" s="17" t="s">
        <v>26</v>
      </c>
      <c r="C26" s="17" t="s">
        <v>36</v>
      </c>
      <c r="D26" s="18">
        <v>150</v>
      </c>
      <c r="E26" s="18">
        <v>150</v>
      </c>
      <c r="F26" s="18">
        <v>150</v>
      </c>
      <c r="G26" s="18">
        <v>85.49</v>
      </c>
      <c r="H26" s="18">
        <v>150</v>
      </c>
      <c r="I26" s="31">
        <f t="shared" si="2"/>
        <v>100</v>
      </c>
      <c r="J26" s="31">
        <f t="shared" si="0"/>
        <v>100</v>
      </c>
    </row>
    <row r="27" spans="1:10" ht="42" customHeight="1">
      <c r="A27" s="19" t="s">
        <v>18</v>
      </c>
      <c r="B27" s="17" t="s">
        <v>26</v>
      </c>
      <c r="C27" s="17" t="s">
        <v>37</v>
      </c>
      <c r="D27" s="18">
        <v>20</v>
      </c>
      <c r="E27" s="18">
        <v>20</v>
      </c>
      <c r="F27" s="22">
        <v>20</v>
      </c>
      <c r="G27" s="22">
        <v>0</v>
      </c>
      <c r="H27" s="18">
        <v>20</v>
      </c>
      <c r="I27" s="31">
        <f t="shared" si="2"/>
        <v>100</v>
      </c>
      <c r="J27" s="31">
        <f t="shared" si="0"/>
        <v>100</v>
      </c>
    </row>
    <row r="28" spans="1:10" ht="15" customHeight="1">
      <c r="A28" s="13" t="s">
        <v>35</v>
      </c>
      <c r="B28" s="14" t="s">
        <v>27</v>
      </c>
      <c r="C28" s="14" t="s">
        <v>23</v>
      </c>
      <c r="D28" s="15">
        <f>SUM(D29:D31)</f>
        <v>5915.98</v>
      </c>
      <c r="E28" s="15">
        <f>SUM(E29:E31)</f>
        <v>4498</v>
      </c>
      <c r="F28" s="15">
        <f>SUM(F29:F31)</f>
        <v>9121.66</v>
      </c>
      <c r="G28" s="15">
        <f>SUM(G29:G31)</f>
        <v>4425.1100000000006</v>
      </c>
      <c r="H28" s="15">
        <f>SUM(H29:H31)</f>
        <v>4504.79</v>
      </c>
      <c r="I28" s="31">
        <f t="shared" si="2"/>
        <v>76.146133016000732</v>
      </c>
      <c r="J28" s="31">
        <f t="shared" si="0"/>
        <v>100.15095598043575</v>
      </c>
    </row>
    <row r="29" spans="1:10" ht="15.75" customHeight="1">
      <c r="A29" s="19" t="s">
        <v>38</v>
      </c>
      <c r="B29" s="17" t="s">
        <v>27</v>
      </c>
      <c r="C29" s="17" t="s">
        <v>34</v>
      </c>
      <c r="D29" s="18">
        <f>3700+981.96+736.02</f>
        <v>5417.98</v>
      </c>
      <c r="E29" s="18">
        <v>4000</v>
      </c>
      <c r="F29" s="18">
        <v>8612.6</v>
      </c>
      <c r="G29" s="18">
        <v>4135.01</v>
      </c>
      <c r="H29" s="18">
        <f>4000</f>
        <v>4000</v>
      </c>
      <c r="I29" s="31">
        <f t="shared" si="2"/>
        <v>73.828253334268496</v>
      </c>
      <c r="J29" s="31">
        <f t="shared" si="0"/>
        <v>100</v>
      </c>
    </row>
    <row r="30" spans="1:10" ht="21.75" customHeight="1">
      <c r="A30" s="19" t="s">
        <v>16</v>
      </c>
      <c r="B30" s="17" t="s">
        <v>27</v>
      </c>
      <c r="C30" s="17" t="s">
        <v>36</v>
      </c>
      <c r="D30" s="18">
        <v>290</v>
      </c>
      <c r="E30" s="18">
        <v>290</v>
      </c>
      <c r="F30" s="18">
        <v>290</v>
      </c>
      <c r="G30" s="18">
        <v>191.21</v>
      </c>
      <c r="H30" s="18">
        <v>300</v>
      </c>
      <c r="I30" s="31">
        <f t="shared" si="2"/>
        <v>103.44827586206897</v>
      </c>
      <c r="J30" s="31">
        <f t="shared" si="0"/>
        <v>103.44827586206897</v>
      </c>
    </row>
    <row r="31" spans="1:10" ht="24" customHeight="1">
      <c r="A31" s="19" t="s">
        <v>13</v>
      </c>
      <c r="B31" s="17" t="s">
        <v>27</v>
      </c>
      <c r="C31" s="17" t="s">
        <v>39</v>
      </c>
      <c r="D31" s="18">
        <v>208</v>
      </c>
      <c r="E31" s="18">
        <v>208</v>
      </c>
      <c r="F31" s="18">
        <v>219.06</v>
      </c>
      <c r="G31" s="18">
        <v>98.89</v>
      </c>
      <c r="H31" s="18">
        <v>204.79</v>
      </c>
      <c r="I31" s="31">
        <f t="shared" si="2"/>
        <v>98.456730769230759</v>
      </c>
      <c r="J31" s="31">
        <f t="shared" si="0"/>
        <v>98.456730769230759</v>
      </c>
    </row>
    <row r="32" spans="1:10" ht="27.75" customHeight="1">
      <c r="A32" s="13" t="s">
        <v>40</v>
      </c>
      <c r="B32" s="14" t="s">
        <v>41</v>
      </c>
      <c r="C32" s="14" t="s">
        <v>23</v>
      </c>
      <c r="D32" s="15">
        <f>D33+D34+D35</f>
        <v>11647.900000000001</v>
      </c>
      <c r="E32" s="15">
        <f>E33+E34+E35</f>
        <v>11117.9</v>
      </c>
      <c r="F32" s="15">
        <f>SUM(F33:F35)</f>
        <v>63978.509999999995</v>
      </c>
      <c r="G32" s="15">
        <f>SUM(G33:G35)</f>
        <v>38498.019999999997</v>
      </c>
      <c r="H32" s="15">
        <f>H33+H34+H35</f>
        <v>11603.439999999999</v>
      </c>
      <c r="I32" s="31">
        <f t="shared" si="2"/>
        <v>99.618300294473656</v>
      </c>
      <c r="J32" s="31">
        <f t="shared" si="0"/>
        <v>104.36719164590433</v>
      </c>
    </row>
    <row r="33" spans="1:10">
      <c r="A33" s="19" t="s">
        <v>6</v>
      </c>
      <c r="B33" s="17" t="s">
        <v>41</v>
      </c>
      <c r="C33" s="17" t="s">
        <v>22</v>
      </c>
      <c r="D33" s="18">
        <v>1000</v>
      </c>
      <c r="E33" s="18">
        <v>1000</v>
      </c>
      <c r="F33" s="18">
        <v>52018.74</v>
      </c>
      <c r="G33" s="18">
        <v>32447.89</v>
      </c>
      <c r="H33" s="18">
        <v>1000</v>
      </c>
      <c r="I33" s="31">
        <f t="shared" si="2"/>
        <v>100</v>
      </c>
      <c r="J33" s="31">
        <f t="shared" si="0"/>
        <v>100</v>
      </c>
    </row>
    <row r="34" spans="1:10">
      <c r="A34" s="19" t="s">
        <v>7</v>
      </c>
      <c r="B34" s="17" t="s">
        <v>41</v>
      </c>
      <c r="C34" s="17" t="s">
        <v>32</v>
      </c>
      <c r="D34" s="18">
        <v>2500</v>
      </c>
      <c r="E34" s="18">
        <v>2500</v>
      </c>
      <c r="F34" s="18">
        <v>2500</v>
      </c>
      <c r="G34" s="18">
        <v>1018.6</v>
      </c>
      <c r="H34" s="18">
        <v>2500</v>
      </c>
      <c r="I34" s="31">
        <f t="shared" si="2"/>
        <v>100</v>
      </c>
      <c r="J34" s="31">
        <f t="shared" si="0"/>
        <v>100</v>
      </c>
    </row>
    <row r="35" spans="1:10" ht="15" customHeight="1">
      <c r="A35" s="19" t="s">
        <v>12</v>
      </c>
      <c r="B35" s="17" t="s">
        <v>41</v>
      </c>
      <c r="C35" s="17" t="s">
        <v>26</v>
      </c>
      <c r="D35" s="18">
        <f>7500+118.6+105+165+259.3</f>
        <v>8147.9000000000005</v>
      </c>
      <c r="E35" s="18">
        <v>7617.9</v>
      </c>
      <c r="F35" s="18">
        <v>9459.77</v>
      </c>
      <c r="G35" s="18">
        <v>5031.53</v>
      </c>
      <c r="H35" s="18">
        <v>8103.44</v>
      </c>
      <c r="I35" s="31">
        <f t="shared" si="2"/>
        <v>99.454337927564154</v>
      </c>
      <c r="J35" s="31">
        <f t="shared" si="0"/>
        <v>106.37367253442549</v>
      </c>
    </row>
    <row r="36" spans="1:10" ht="15" customHeight="1">
      <c r="A36" s="13" t="s">
        <v>42</v>
      </c>
      <c r="B36" s="14" t="s">
        <v>43</v>
      </c>
      <c r="C36" s="14" t="s">
        <v>23</v>
      </c>
      <c r="D36" s="15">
        <f>D37</f>
        <v>263.90600000000001</v>
      </c>
      <c r="E36" s="15">
        <f>E37</f>
        <v>263.91000000000003</v>
      </c>
      <c r="F36" s="15">
        <f>F37</f>
        <v>310.79000000000002</v>
      </c>
      <c r="G36" s="15">
        <f>G37</f>
        <v>310.79000000000002</v>
      </c>
      <c r="H36" s="15">
        <f>H37</f>
        <v>273.68</v>
      </c>
      <c r="I36" s="31">
        <f t="shared" si="2"/>
        <v>103.703591430282</v>
      </c>
      <c r="J36" s="31">
        <f t="shared" si="0"/>
        <v>103.70201962790344</v>
      </c>
    </row>
    <row r="37" spans="1:10" ht="18" customHeight="1">
      <c r="A37" s="19" t="s">
        <v>10</v>
      </c>
      <c r="B37" s="17" t="s">
        <v>43</v>
      </c>
      <c r="C37" s="17" t="s">
        <v>43</v>
      </c>
      <c r="D37" s="18">
        <f>226.8+37.106</f>
        <v>263.90600000000001</v>
      </c>
      <c r="E37" s="18">
        <v>263.91000000000003</v>
      </c>
      <c r="F37" s="18">
        <v>310.79000000000002</v>
      </c>
      <c r="G37" s="18">
        <v>310.79000000000002</v>
      </c>
      <c r="H37" s="18">
        <v>273.68</v>
      </c>
      <c r="I37" s="31">
        <f t="shared" si="2"/>
        <v>103.703591430282</v>
      </c>
      <c r="J37" s="31">
        <f t="shared" si="0"/>
        <v>103.70201962790344</v>
      </c>
    </row>
    <row r="38" spans="1:10" ht="15.75" customHeight="1">
      <c r="A38" s="13" t="s">
        <v>44</v>
      </c>
      <c r="B38" s="14" t="s">
        <v>45</v>
      </c>
      <c r="C38" s="14" t="s">
        <v>23</v>
      </c>
      <c r="D38" s="15">
        <f>D39</f>
        <v>10895</v>
      </c>
      <c r="E38" s="15">
        <f>E39</f>
        <v>10892</v>
      </c>
      <c r="F38" s="23">
        <f>F39</f>
        <v>11454.8</v>
      </c>
      <c r="G38" s="23">
        <f>G39</f>
        <v>6743.82</v>
      </c>
      <c r="H38" s="15">
        <f>H39</f>
        <v>11951.8</v>
      </c>
      <c r="I38" s="31">
        <f t="shared" si="2"/>
        <v>109.69986232216613</v>
      </c>
      <c r="J38" s="31">
        <f t="shared" si="0"/>
        <v>109.73007712082261</v>
      </c>
    </row>
    <row r="39" spans="1:10" ht="13.5" customHeight="1">
      <c r="A39" s="19" t="s">
        <v>8</v>
      </c>
      <c r="B39" s="17" t="s">
        <v>45</v>
      </c>
      <c r="C39" s="17" t="s">
        <v>22</v>
      </c>
      <c r="D39" s="18">
        <f>9200+1385+200+110</f>
        <v>10895</v>
      </c>
      <c r="E39" s="18">
        <v>10892</v>
      </c>
      <c r="F39" s="18">
        <v>11454.8</v>
      </c>
      <c r="G39" s="18">
        <v>6743.82</v>
      </c>
      <c r="H39" s="18">
        <v>11951.8</v>
      </c>
      <c r="I39" s="31">
        <f t="shared" si="2"/>
        <v>109.69986232216613</v>
      </c>
      <c r="J39" s="31">
        <f t="shared" si="0"/>
        <v>109.73007712082261</v>
      </c>
    </row>
    <row r="40" spans="1:10" ht="15.75" customHeight="1">
      <c r="A40" s="13" t="s">
        <v>46</v>
      </c>
      <c r="B40" s="24">
        <v>10</v>
      </c>
      <c r="C40" s="14" t="s">
        <v>23</v>
      </c>
      <c r="D40" s="23">
        <f>D41</f>
        <v>770</v>
      </c>
      <c r="E40" s="23">
        <f>E41</f>
        <v>770</v>
      </c>
      <c r="F40" s="15">
        <f>F41</f>
        <v>930.14</v>
      </c>
      <c r="G40" s="15">
        <f>G41</f>
        <v>653.11</v>
      </c>
      <c r="H40" s="23">
        <f>H41</f>
        <v>1124.75</v>
      </c>
      <c r="I40" s="31">
        <f t="shared" si="2"/>
        <v>146.07142857142856</v>
      </c>
      <c r="J40" s="31">
        <f t="shared" si="0"/>
        <v>146.07142857142856</v>
      </c>
    </row>
    <row r="41" spans="1:10" ht="20.25" customHeight="1">
      <c r="A41" s="19" t="s">
        <v>14</v>
      </c>
      <c r="B41" s="25">
        <v>10</v>
      </c>
      <c r="C41" s="17" t="s">
        <v>22</v>
      </c>
      <c r="D41" s="18">
        <v>770</v>
      </c>
      <c r="E41" s="18">
        <v>770</v>
      </c>
      <c r="F41" s="18">
        <v>930.14</v>
      </c>
      <c r="G41" s="18">
        <v>653.11</v>
      </c>
      <c r="H41" s="18">
        <v>1124.75</v>
      </c>
      <c r="I41" s="31">
        <f t="shared" si="2"/>
        <v>146.07142857142856</v>
      </c>
      <c r="J41" s="31">
        <f t="shared" si="0"/>
        <v>146.07142857142856</v>
      </c>
    </row>
    <row r="42" spans="1:10">
      <c r="A42" s="13" t="s">
        <v>47</v>
      </c>
      <c r="B42" s="14" t="s">
        <v>28</v>
      </c>
      <c r="C42" s="14" t="s">
        <v>23</v>
      </c>
      <c r="D42" s="15">
        <f>SUM(D43:D43)</f>
        <v>200</v>
      </c>
      <c r="E42" s="15">
        <f>SUM(E43:E43)</f>
        <v>200</v>
      </c>
      <c r="F42" s="15">
        <f>F43</f>
        <v>200</v>
      </c>
      <c r="G42" s="15">
        <f>G43</f>
        <v>146.43</v>
      </c>
      <c r="H42" s="15">
        <f>SUM(H43:H43)</f>
        <v>200</v>
      </c>
      <c r="I42" s="31">
        <f t="shared" si="2"/>
        <v>100</v>
      </c>
      <c r="J42" s="31">
        <f t="shared" si="0"/>
        <v>100</v>
      </c>
    </row>
    <row r="43" spans="1:10" ht="26.25" customHeight="1">
      <c r="A43" s="19" t="s">
        <v>17</v>
      </c>
      <c r="B43" s="17" t="s">
        <v>28</v>
      </c>
      <c r="C43" s="17" t="s">
        <v>32</v>
      </c>
      <c r="D43" s="18">
        <v>200</v>
      </c>
      <c r="E43" s="18">
        <v>200</v>
      </c>
      <c r="F43" s="18">
        <v>200</v>
      </c>
      <c r="G43" s="18">
        <v>146.43</v>
      </c>
      <c r="H43" s="18">
        <v>200</v>
      </c>
      <c r="I43" s="31">
        <f t="shared" si="2"/>
        <v>100</v>
      </c>
      <c r="J43" s="31">
        <f t="shared" si="0"/>
        <v>100</v>
      </c>
    </row>
    <row r="44" spans="1:10" ht="17.25" customHeight="1">
      <c r="A44" s="26" t="s">
        <v>9</v>
      </c>
      <c r="B44" s="24"/>
      <c r="C44" s="24"/>
      <c r="D44" s="15">
        <f>D17+D22+D24+D28+D32+D38+D42+D36+D40</f>
        <v>42152.186000000002</v>
      </c>
      <c r="E44" s="15">
        <f>E17+E22+E24+E28+E32+E38+E42+E36+E40</f>
        <v>40201.210000000006</v>
      </c>
      <c r="F44" s="15">
        <f>F17+F22+F24+F28+F32+F38+F42+F36+F40</f>
        <v>98484.73</v>
      </c>
      <c r="G44" s="15">
        <f>G17+G22+G24+G28+G32+G38+G42+G36+G40</f>
        <v>58225.109999999993</v>
      </c>
      <c r="H44" s="15">
        <f>H17+H22+H24+H28+H32+H38+H42+H36+H40</f>
        <v>42152.159999999996</v>
      </c>
      <c r="I44" s="31">
        <f t="shared" si="2"/>
        <v>99.999938318738671</v>
      </c>
      <c r="J44" s="31">
        <f t="shared" si="0"/>
        <v>104.85296338095293</v>
      </c>
    </row>
    <row r="45" spans="1:10">
      <c r="A45" s="1"/>
      <c r="B45" s="1"/>
      <c r="C45" s="3"/>
      <c r="D45" s="3"/>
      <c r="E45" s="3"/>
      <c r="F45" s="11"/>
      <c r="G45" s="11"/>
    </row>
    <row r="46" spans="1:10">
      <c r="A46" s="1"/>
      <c r="B46" s="1"/>
      <c r="C46" s="3"/>
      <c r="D46" s="3"/>
      <c r="E46" s="3"/>
      <c r="F46" s="12"/>
      <c r="G46" s="12"/>
    </row>
    <row r="47" spans="1:10">
      <c r="F47" s="11"/>
      <c r="G47" s="11"/>
    </row>
    <row r="48" spans="1:10">
      <c r="F48" s="12"/>
      <c r="G48" s="12"/>
    </row>
  </sheetData>
  <mergeCells count="19"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  <mergeCell ref="F14:F16"/>
    <mergeCell ref="G14:G16"/>
    <mergeCell ref="D14:D16"/>
    <mergeCell ref="B4:H4"/>
    <mergeCell ref="B5:H5"/>
    <mergeCell ref="B6:H6"/>
    <mergeCell ref="B7:H7"/>
    <mergeCell ref="B8:C8"/>
  </mergeCells>
  <pageMargins left="0.59055118110236227" right="0" top="0.19685039370078741" bottom="0.1968503937007874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6 </vt:lpstr>
      <vt:lpstr>оценка исполнения</vt:lpstr>
      <vt:lpstr>Лист2</vt:lpstr>
      <vt:lpstr>Лист3</vt:lpstr>
      <vt:lpstr>'оценка исполнения'!Область_печати</vt:lpstr>
      <vt:lpstr>'Прил 6 '!Область_печати</vt:lpstr>
    </vt:vector>
  </TitlesOfParts>
  <Company>ISCompany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Квитцау О.А.</cp:lastModifiedBy>
  <cp:lastPrinted>2018-08-28T13:59:10Z</cp:lastPrinted>
  <dcterms:created xsi:type="dcterms:W3CDTF">2006-11-19T15:02:18Z</dcterms:created>
  <dcterms:modified xsi:type="dcterms:W3CDTF">2018-08-28T13:59:12Z</dcterms:modified>
</cp:coreProperties>
</file>