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Приложение 10 2020" sheetId="1" r:id="rId1"/>
    <sheet name="Приложеие 11)" sheetId="2" r:id="rId2"/>
    <sheet name="Оценка исполнения" sheetId="3" r:id="rId3"/>
    <sheet name="Лист2" sheetId="4" r:id="rId4"/>
    <sheet name="Лист3" sheetId="5" r:id="rId5"/>
    <sheet name="Приложение 10 2020 структура" sheetId="6" r:id="rId6"/>
  </sheets>
  <definedNames>
    <definedName name="_xlnm.Print_Area" localSheetId="2">'Оценка исполнения'!$A$4:$F$48</definedName>
    <definedName name="_xlnm.Print_Area" localSheetId="1">'Приложеие 11)'!$A$4:$E$48</definedName>
    <definedName name="_xlnm.Print_Area" localSheetId="0">'Приложение 10 2020'!$A$4:$D$48</definedName>
    <definedName name="_xlnm.Print_Area" localSheetId="5">'Приложение 10 2020 структура'!$A$4:$E$48</definedName>
  </definedNames>
  <calcPr fullCalcOnLoad="1"/>
</workbook>
</file>

<file path=xl/sharedStrings.xml><?xml version="1.0" encoding="utf-8"?>
<sst xmlns="http://schemas.openxmlformats.org/spreadsheetml/2006/main" count="399" uniqueCount="86">
  <si>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</si>
  <si>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</si>
  <si>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</si>
  <si>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</si>
  <si>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</si>
  <si>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</si>
  <si>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</si>
  <si>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</si>
  <si>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</si>
  <si>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</si>
  <si>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</si>
  <si>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</si>
  <si>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</si>
  <si>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</si>
  <si>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</si>
  <si>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</si>
  <si>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</si>
  <si>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</si>
  <si>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</si>
  <si>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</si>
  <si>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</si>
  <si>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</si>
  <si>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</si>
  <si>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</si>
  <si>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</si>
  <si>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</si>
  <si>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</si>
  <si>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</si>
  <si>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</si>
  <si>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</si>
  <si>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</si>
  <si>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</si>
  <si>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</si>
  <si>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</si>
  <si>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</si>
  <si>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</si>
  <si>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</si>
  <si>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</si>
  <si>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</si>
  <si>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</si>
  <si>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</si>
  <si>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</si>
  <si>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</si>
  <si>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</si>
  <si>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</si>
  <si>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</si>
  <si>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</si>
  <si>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</si>
  <si>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Приложение 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</si>
  <si>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</si>
  <si>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</si>
  <si>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</si>
  <si>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</si>
  <si>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</si>
  <si>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Приложение 11</t>
  </si>
  <si>
    <t>Охрана семьй и детства</t>
  </si>
  <si>
    <t>Обеспечение выборов и референдумов</t>
  </si>
  <si>
    <t>расходов бюджета Кобринского сельского поселения на 2020 год</t>
  </si>
  <si>
    <t>Бюджет 2022 год</t>
  </si>
  <si>
    <t>расходов бюджета Кобринского сельского поселения на 2021 и 2022 годы</t>
  </si>
  <si>
    <t>№   от  .10.2019 г.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</si>
  <si>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</si>
  <si>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</si>
  <si>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</si>
  <si>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</si>
  <si>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</si>
  <si>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</si>
  <si>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</si>
  <si>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</si>
  <si>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</si>
  <si>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</si>
  <si>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</si>
  <si>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</si>
  <si>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</si>
  <si>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</si>
  <si>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</si>
  <si>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</si>
  <si>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</si>
  <si>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</si>
  <si>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</si>
  <si>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</si>
  <si>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</si>
  <si>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</si>
  <si>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Структура</t>
  </si>
  <si>
    <t>№     от 26 .03.2020 г.</t>
  </si>
  <si>
    <t>№      .03.2020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</si>
</sst>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2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39" t="s">
        <v>48</v>
      </c>
      <c r="C4" s="39"/>
      <c r="D4" s="39"/>
    </row>
    <row r="5" spans="1:4" ht="12.75" customHeight="1">
      <c r="A5" s="2"/>
      <c r="B5" s="40" t="s">
        <v>15</v>
      </c>
      <c r="C5" s="40"/>
      <c r="D5" s="40"/>
    </row>
    <row r="6" spans="1:4" ht="12.75" customHeight="1">
      <c r="A6" s="2"/>
      <c r="B6" s="40" t="s">
        <v>16</v>
      </c>
      <c r="C6" s="40"/>
      <c r="D6" s="40"/>
    </row>
    <row r="7" spans="1:4" ht="12.75" customHeight="1">
      <c r="A7" s="2"/>
      <c r="B7" s="40" t="s">
        <v>84</v>
      </c>
      <c r="C7" s="40"/>
      <c r="D7" s="40"/>
    </row>
    <row r="8" spans="1:3" ht="12.75" customHeight="1">
      <c r="A8" s="2"/>
      <c r="B8" s="41"/>
      <c r="C8" s="41"/>
    </row>
    <row r="9" spans="1:3" ht="12.75">
      <c r="A9" s="2"/>
      <c r="B9" s="38"/>
      <c r="C9" s="38"/>
    </row>
    <row r="10" spans="1:4" ht="20.25" customHeight="1">
      <c r="A10" s="42" t="s">
        <v>11</v>
      </c>
      <c r="B10" s="42"/>
      <c r="C10" s="42"/>
      <c r="D10" s="42"/>
    </row>
    <row r="11" spans="1:4" ht="19.5" customHeight="1">
      <c r="A11" s="43" t="s">
        <v>57</v>
      </c>
      <c r="B11" s="43"/>
      <c r="C11" s="43"/>
      <c r="D11" s="43"/>
    </row>
    <row r="12" spans="1:3" ht="13.5" customHeight="1">
      <c r="A12" s="43"/>
      <c r="B12" s="43"/>
      <c r="C12" s="43"/>
    </row>
    <row r="13" spans="1:3" ht="14.25" customHeight="1">
      <c r="A13" s="44"/>
      <c r="B13" s="44"/>
      <c r="C13" s="44"/>
    </row>
    <row r="14" spans="1:4" ht="12.75" customHeight="1">
      <c r="A14" s="45" t="s">
        <v>0</v>
      </c>
      <c r="B14" s="45" t="s">
        <v>20</v>
      </c>
      <c r="C14" s="45" t="s">
        <v>21</v>
      </c>
      <c r="D14" s="48" t="s">
        <v>52</v>
      </c>
    </row>
    <row r="15" spans="1:4" ht="12.75">
      <c r="A15" s="46"/>
      <c r="B15" s="46"/>
      <c r="C15" s="46"/>
      <c r="D15" s="49"/>
    </row>
    <row r="16" spans="1:4" ht="7.5" customHeight="1">
      <c r="A16" s="47"/>
      <c r="B16" s="47"/>
      <c r="C16" s="47"/>
      <c r="D16" s="50"/>
    </row>
    <row r="17" spans="1:4" ht="18" customHeight="1">
      <c r="A17" s="6" t="s">
        <v>24</v>
      </c>
      <c r="B17" s="7" t="s">
        <v>22</v>
      </c>
      <c r="C17" s="7" t="s">
        <v>23</v>
      </c>
      <c r="D17" s="8">
        <f>SUM(D18:D23)</f>
        <v>12220.75</v>
      </c>
    </row>
    <row r="18" spans="1:4" ht="28.5" customHeight="1">
      <c r="A18" s="9" t="s">
        <v>25</v>
      </c>
      <c r="B18" s="10" t="s">
        <v>22</v>
      </c>
      <c r="C18" s="11" t="s">
        <v>26</v>
      </c>
      <c r="D18" s="12">
        <v>0</v>
      </c>
    </row>
    <row r="19" spans="1:4" ht="16.5" customHeight="1">
      <c r="A19" s="13" t="s">
        <v>1</v>
      </c>
      <c r="B19" s="10" t="s">
        <v>22</v>
      </c>
      <c r="C19" s="10" t="s">
        <v>27</v>
      </c>
      <c r="D19" s="12">
        <f>11433.75+50</f>
        <v>11483.75</v>
      </c>
    </row>
    <row r="20" spans="1:4" ht="22.5">
      <c r="A20" s="14" t="s">
        <v>49</v>
      </c>
      <c r="B20" s="10" t="s">
        <v>22</v>
      </c>
      <c r="C20" s="15" t="s">
        <v>50</v>
      </c>
      <c r="D20" s="12">
        <v>160.82</v>
      </c>
    </row>
    <row r="21" spans="1:4" ht="12.75">
      <c r="A21" s="28" t="s">
        <v>56</v>
      </c>
      <c r="B21" s="10" t="s">
        <v>22</v>
      </c>
      <c r="C21" s="15" t="s">
        <v>43</v>
      </c>
      <c r="D21" s="12">
        <v>0</v>
      </c>
    </row>
    <row r="22" spans="1:4" ht="12.75">
      <c r="A22" s="16" t="s">
        <v>2</v>
      </c>
      <c r="B22" s="10" t="s">
        <v>22</v>
      </c>
      <c r="C22" s="15" t="s">
        <v>28</v>
      </c>
      <c r="D22" s="12">
        <v>100</v>
      </c>
    </row>
    <row r="23" spans="1:4" ht="12.75">
      <c r="A23" s="16" t="s">
        <v>31</v>
      </c>
      <c r="B23" s="10" t="s">
        <v>22</v>
      </c>
      <c r="C23" s="15" t="s">
        <v>29</v>
      </c>
      <c r="D23" s="12">
        <f>150-3.82+330</f>
        <v>476.18</v>
      </c>
    </row>
    <row r="24" spans="1:4" ht="12.75">
      <c r="A24" s="17" t="s">
        <v>30</v>
      </c>
      <c r="B24" s="18" t="s">
        <v>32</v>
      </c>
      <c r="C24" s="7" t="s">
        <v>23</v>
      </c>
      <c r="D24" s="8">
        <f>D25</f>
        <v>267.2</v>
      </c>
    </row>
    <row r="25" spans="1:4" ht="18" customHeight="1">
      <c r="A25" s="13" t="s">
        <v>3</v>
      </c>
      <c r="B25" s="10" t="s">
        <v>32</v>
      </c>
      <c r="C25" s="10" t="s">
        <v>26</v>
      </c>
      <c r="D25" s="12">
        <f>281.4-14.2</f>
        <v>267.2</v>
      </c>
    </row>
    <row r="26" spans="1:4" ht="33" customHeight="1">
      <c r="A26" s="6" t="s">
        <v>33</v>
      </c>
      <c r="B26" s="7" t="s">
        <v>26</v>
      </c>
      <c r="C26" s="7" t="s">
        <v>23</v>
      </c>
      <c r="D26" s="8">
        <f>SUM(D27:D28)</f>
        <v>220</v>
      </c>
    </row>
    <row r="27" spans="1:4" ht="26.25" customHeight="1">
      <c r="A27" s="13" t="s">
        <v>4</v>
      </c>
      <c r="B27" s="10" t="s">
        <v>26</v>
      </c>
      <c r="C27" s="10" t="s">
        <v>34</v>
      </c>
      <c r="D27" s="12">
        <f>300-100</f>
        <v>200</v>
      </c>
    </row>
    <row r="28" spans="1:4" ht="26.25" customHeight="1">
      <c r="A28" s="13" t="s">
        <v>19</v>
      </c>
      <c r="B28" s="10" t="s">
        <v>26</v>
      </c>
      <c r="C28" s="10" t="s">
        <v>37</v>
      </c>
      <c r="D28" s="12">
        <v>20</v>
      </c>
    </row>
    <row r="29" spans="1:4" ht="12.75">
      <c r="A29" s="6" t="s">
        <v>35</v>
      </c>
      <c r="B29" s="7" t="s">
        <v>27</v>
      </c>
      <c r="C29" s="7" t="s">
        <v>23</v>
      </c>
      <c r="D29" s="8">
        <f>SUM(D30:D31)</f>
        <v>15650.68</v>
      </c>
    </row>
    <row r="30" spans="1:4" ht="12.75">
      <c r="A30" s="13" t="s">
        <v>38</v>
      </c>
      <c r="B30" s="10" t="s">
        <v>27</v>
      </c>
      <c r="C30" s="10" t="s">
        <v>34</v>
      </c>
      <c r="D30" s="12">
        <f>8801.5+1068.38+5480.8</f>
        <v>15350.68</v>
      </c>
    </row>
    <row r="31" spans="1:4" ht="12.75">
      <c r="A31" s="13" t="s">
        <v>13</v>
      </c>
      <c r="B31" s="10" t="s">
        <v>27</v>
      </c>
      <c r="C31" s="10" t="s">
        <v>39</v>
      </c>
      <c r="D31" s="12">
        <v>300</v>
      </c>
    </row>
    <row r="32" spans="1:4" ht="18" customHeight="1">
      <c r="A32" s="6" t="s">
        <v>40</v>
      </c>
      <c r="B32" s="7" t="s">
        <v>41</v>
      </c>
      <c r="C32" s="7" t="s">
        <v>23</v>
      </c>
      <c r="D32" s="8">
        <f>D33+D34+D35</f>
        <v>50556.55</v>
      </c>
    </row>
    <row r="33" spans="1:4" ht="12.75">
      <c r="A33" s="13" t="s">
        <v>6</v>
      </c>
      <c r="B33" s="10" t="s">
        <v>41</v>
      </c>
      <c r="C33" s="10" t="s">
        <v>22</v>
      </c>
      <c r="D33" s="12">
        <f>11288.4-1252.02+742.1+18086.37+1583.32</f>
        <v>30448.17</v>
      </c>
    </row>
    <row r="34" spans="1:4" ht="12.75">
      <c r="A34" s="13" t="s">
        <v>7</v>
      </c>
      <c r="B34" s="10" t="s">
        <v>41</v>
      </c>
      <c r="C34" s="10" t="s">
        <v>32</v>
      </c>
      <c r="D34" s="12">
        <v>6691</v>
      </c>
    </row>
    <row r="35" spans="1:4" ht="12.75">
      <c r="A35" s="13" t="s">
        <v>12</v>
      </c>
      <c r="B35" s="10" t="s">
        <v>41</v>
      </c>
      <c r="C35" s="10" t="s">
        <v>26</v>
      </c>
      <c r="D35" s="12">
        <f>9761.66-1780+5435.72</f>
        <v>13417.380000000001</v>
      </c>
    </row>
    <row r="36" spans="1:4" ht="17.25" customHeight="1">
      <c r="A36" s="6" t="s">
        <v>42</v>
      </c>
      <c r="B36" s="7" t="s">
        <v>43</v>
      </c>
      <c r="C36" s="7" t="s">
        <v>23</v>
      </c>
      <c r="D36" s="8">
        <f>D37</f>
        <v>408.33000000000004</v>
      </c>
    </row>
    <row r="37" spans="1:4" ht="18.75" customHeight="1">
      <c r="A37" s="13" t="s">
        <v>10</v>
      </c>
      <c r="B37" s="10" t="s">
        <v>43</v>
      </c>
      <c r="C37" s="10" t="s">
        <v>43</v>
      </c>
      <c r="D37" s="12">
        <f>340+37.1+31.23</f>
        <v>408.33000000000004</v>
      </c>
    </row>
    <row r="38" spans="1:4" ht="18.75" customHeight="1">
      <c r="A38" s="6" t="s">
        <v>44</v>
      </c>
      <c r="B38" s="7" t="s">
        <v>45</v>
      </c>
      <c r="C38" s="7" t="s">
        <v>23</v>
      </c>
      <c r="D38" s="8">
        <f>D39</f>
        <v>13687.61</v>
      </c>
    </row>
    <row r="39" spans="1:4" ht="12.75">
      <c r="A39" s="13" t="s">
        <v>8</v>
      </c>
      <c r="B39" s="10" t="s">
        <v>45</v>
      </c>
      <c r="C39" s="10" t="s">
        <v>22</v>
      </c>
      <c r="D39" s="12">
        <f>13454.11-1200+90+1343.5</f>
        <v>13687.61</v>
      </c>
    </row>
    <row r="40" spans="1:4" ht="19.5" customHeight="1">
      <c r="A40" s="6" t="s">
        <v>46</v>
      </c>
      <c r="B40" s="19">
        <v>10</v>
      </c>
      <c r="C40" s="7" t="s">
        <v>23</v>
      </c>
      <c r="D40" s="20">
        <f>D41+D43</f>
        <v>1425.2</v>
      </c>
    </row>
    <row r="41" spans="1:4" ht="12.75">
      <c r="A41" s="13" t="s">
        <v>14</v>
      </c>
      <c r="B41" s="21">
        <v>10</v>
      </c>
      <c r="C41" s="10" t="s">
        <v>22</v>
      </c>
      <c r="D41" s="12">
        <f>1220+204</f>
        <v>1424</v>
      </c>
    </row>
    <row r="42" spans="1:4" ht="12.75">
      <c r="A42" s="13" t="s">
        <v>51</v>
      </c>
      <c r="B42" s="21">
        <v>10</v>
      </c>
      <c r="C42" s="10" t="s">
        <v>26</v>
      </c>
      <c r="D42" s="12">
        <v>0</v>
      </c>
    </row>
    <row r="43" spans="1:4" ht="12.75">
      <c r="A43" s="13" t="s">
        <v>55</v>
      </c>
      <c r="B43" s="21">
        <v>10</v>
      </c>
      <c r="C43" s="10" t="s">
        <v>27</v>
      </c>
      <c r="D43" s="12">
        <v>1.2</v>
      </c>
    </row>
    <row r="44" spans="1:4" ht="17.25" customHeight="1">
      <c r="A44" s="6" t="s">
        <v>47</v>
      </c>
      <c r="B44" s="7" t="s">
        <v>28</v>
      </c>
      <c r="C44" s="7" t="s">
        <v>23</v>
      </c>
      <c r="D44" s="8">
        <f>SUM(D45:D45)</f>
        <v>200</v>
      </c>
    </row>
    <row r="45" spans="1:4" ht="18.75" customHeight="1">
      <c r="A45" s="13" t="s">
        <v>18</v>
      </c>
      <c r="B45" s="10" t="s">
        <v>28</v>
      </c>
      <c r="C45" s="10" t="s">
        <v>32</v>
      </c>
      <c r="D45" s="12">
        <v>200</v>
      </c>
    </row>
    <row r="46" spans="1:4" ht="25.5" customHeight="1">
      <c r="A46" s="22" t="s">
        <v>9</v>
      </c>
      <c r="B46" s="19"/>
      <c r="C46" s="19"/>
      <c r="D46" s="8">
        <f>D17+D24+D26+D29+D32+D38+D44+D36+D40</f>
        <v>94636.32</v>
      </c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4">
    <mergeCell ref="A10:D10"/>
    <mergeCell ref="A11:D11"/>
    <mergeCell ref="A12:C12"/>
    <mergeCell ref="A13:C13"/>
    <mergeCell ref="A14:A16"/>
    <mergeCell ref="B14:B16"/>
    <mergeCell ref="C14:C16"/>
    <mergeCell ref="D14:D16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7" sqref="B7:E7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5.875" style="0" customWidth="1"/>
    <col min="4" max="4" width="11.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39" t="s">
        <v>54</v>
      </c>
      <c r="C4" s="39"/>
      <c r="D4" s="39"/>
      <c r="E4" s="39"/>
    </row>
    <row r="5" spans="1:5" ht="12.75" customHeight="1">
      <c r="A5" s="2"/>
      <c r="B5" s="40" t="s">
        <v>61</v>
      </c>
      <c r="C5" s="40"/>
      <c r="D5" s="40"/>
      <c r="E5" s="40"/>
    </row>
    <row r="6" spans="1:5" ht="12.75" customHeight="1">
      <c r="A6" s="2"/>
      <c r="B6" s="40" t="s">
        <v>16</v>
      </c>
      <c r="C6" s="40"/>
      <c r="D6" s="40"/>
      <c r="E6" s="40"/>
    </row>
    <row r="7" spans="1:5" ht="12.75" customHeight="1">
      <c r="A7" s="2"/>
      <c r="B7" s="40" t="s">
        <v>85</v>
      </c>
      <c r="C7" s="40"/>
      <c r="D7" s="40"/>
      <c r="E7" s="40"/>
    </row>
    <row r="8" spans="1:3" ht="12.75" customHeight="1">
      <c r="A8" s="2"/>
      <c r="B8" s="41"/>
      <c r="C8" s="41"/>
    </row>
    <row r="9" spans="1:3" ht="16.5" customHeight="1">
      <c r="A9" s="2"/>
      <c r="B9" s="38"/>
      <c r="C9" s="38"/>
    </row>
    <row r="10" spans="1:5" ht="20.25" customHeight="1">
      <c r="A10" s="42" t="s">
        <v>11</v>
      </c>
      <c r="B10" s="42"/>
      <c r="C10" s="42"/>
      <c r="D10" s="42"/>
      <c r="E10" s="42"/>
    </row>
    <row r="11" spans="1:5" ht="16.5" customHeight="1">
      <c r="A11" s="43" t="s">
        <v>59</v>
      </c>
      <c r="B11" s="43"/>
      <c r="C11" s="43"/>
      <c r="D11" s="43"/>
      <c r="E11" s="43"/>
    </row>
    <row r="12" spans="1:3" ht="14.25">
      <c r="A12" s="43"/>
      <c r="B12" s="43"/>
      <c r="C12" s="43"/>
    </row>
    <row r="13" spans="1:3" ht="15.75">
      <c r="A13" s="44"/>
      <c r="B13" s="44"/>
      <c r="C13" s="44"/>
    </row>
    <row r="14" spans="1:5" ht="12.75" customHeight="1">
      <c r="A14" s="45" t="s">
        <v>0</v>
      </c>
      <c r="B14" s="45" t="s">
        <v>20</v>
      </c>
      <c r="C14" s="45" t="s">
        <v>21</v>
      </c>
      <c r="D14" s="48" t="s">
        <v>53</v>
      </c>
      <c r="E14" s="48" t="s">
        <v>58</v>
      </c>
    </row>
    <row r="15" spans="1:5" ht="12.75">
      <c r="A15" s="46"/>
      <c r="B15" s="46"/>
      <c r="C15" s="46"/>
      <c r="D15" s="49"/>
      <c r="E15" s="49"/>
    </row>
    <row r="16" spans="1:5" ht="16.5" customHeight="1">
      <c r="A16" s="47"/>
      <c r="B16" s="47"/>
      <c r="C16" s="47"/>
      <c r="D16" s="50"/>
      <c r="E16" s="50"/>
    </row>
    <row r="17" spans="1:5" ht="18.75" customHeight="1">
      <c r="A17" s="6" t="s">
        <v>24</v>
      </c>
      <c r="B17" s="7" t="s">
        <v>22</v>
      </c>
      <c r="C17" s="7" t="s">
        <v>23</v>
      </c>
      <c r="D17" s="8">
        <f>SUM(D18:D22)</f>
        <v>12177</v>
      </c>
      <c r="E17" s="8">
        <f>SUM(E18:E22)</f>
        <v>12180.52</v>
      </c>
    </row>
    <row r="18" spans="1:5" ht="38.25" customHeight="1">
      <c r="A18" s="9" t="s">
        <v>25</v>
      </c>
      <c r="B18" s="10" t="s">
        <v>22</v>
      </c>
      <c r="C18" s="11" t="s">
        <v>26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22</v>
      </c>
      <c r="C19" s="10" t="s">
        <v>27</v>
      </c>
      <c r="D19" s="26">
        <f>11874.48+2.52</f>
        <v>11877</v>
      </c>
      <c r="E19" s="26">
        <v>11880.52</v>
      </c>
    </row>
    <row r="20" spans="1:5" ht="27.75" customHeight="1">
      <c r="A20" s="14" t="s">
        <v>49</v>
      </c>
      <c r="B20" s="10" t="s">
        <v>22</v>
      </c>
      <c r="C20" s="15" t="s">
        <v>50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22</v>
      </c>
      <c r="C21" s="15" t="s">
        <v>28</v>
      </c>
      <c r="D21" s="25">
        <f>300-200</f>
        <v>100</v>
      </c>
      <c r="E21" s="25">
        <v>100</v>
      </c>
    </row>
    <row r="22" spans="1:5" ht="17.25" customHeight="1">
      <c r="A22" s="16" t="s">
        <v>31</v>
      </c>
      <c r="B22" s="10" t="s">
        <v>22</v>
      </c>
      <c r="C22" s="15" t="s">
        <v>29</v>
      </c>
      <c r="D22" s="25">
        <v>200</v>
      </c>
      <c r="E22" s="25">
        <v>200</v>
      </c>
    </row>
    <row r="23" spans="1:5" ht="12.75">
      <c r="A23" s="17" t="s">
        <v>30</v>
      </c>
      <c r="B23" s="18" t="s">
        <v>32</v>
      </c>
      <c r="C23" s="7" t="s">
        <v>23</v>
      </c>
      <c r="D23" s="8">
        <f>D24</f>
        <v>271.6</v>
      </c>
      <c r="E23" s="8">
        <f>E24</f>
        <v>285.8</v>
      </c>
    </row>
    <row r="24" spans="1:5" ht="12.75">
      <c r="A24" s="13" t="s">
        <v>3</v>
      </c>
      <c r="B24" s="10" t="s">
        <v>32</v>
      </c>
      <c r="C24" s="10" t="s">
        <v>26</v>
      </c>
      <c r="D24" s="25">
        <f>291.5-19.9</f>
        <v>271.6</v>
      </c>
      <c r="E24" s="25">
        <f>291.5-5.7</f>
        <v>285.8</v>
      </c>
    </row>
    <row r="25" spans="1:5" ht="21.75">
      <c r="A25" s="6" t="s">
        <v>33</v>
      </c>
      <c r="B25" s="7" t="s">
        <v>26</v>
      </c>
      <c r="C25" s="7" t="s">
        <v>23</v>
      </c>
      <c r="D25" s="8">
        <f>SUM(D26:D28)</f>
        <v>320</v>
      </c>
      <c r="E25" s="8">
        <f>SUM(E26:E28)</f>
        <v>320</v>
      </c>
    </row>
    <row r="26" spans="1:5" ht="22.5">
      <c r="A26" s="13" t="s">
        <v>4</v>
      </c>
      <c r="B26" s="10" t="s">
        <v>26</v>
      </c>
      <c r="C26" s="10" t="s">
        <v>34</v>
      </c>
      <c r="D26" s="25">
        <v>300</v>
      </c>
      <c r="E26" s="25">
        <v>300</v>
      </c>
    </row>
    <row r="27" spans="1:5" ht="12.75">
      <c r="A27" s="13" t="s">
        <v>5</v>
      </c>
      <c r="B27" s="10" t="s">
        <v>26</v>
      </c>
      <c r="C27" s="10" t="s">
        <v>36</v>
      </c>
      <c r="D27" s="25">
        <v>0</v>
      </c>
      <c r="E27" s="25">
        <v>0</v>
      </c>
    </row>
    <row r="28" spans="1:5" ht="22.5">
      <c r="A28" s="13" t="s">
        <v>19</v>
      </c>
      <c r="B28" s="10" t="s">
        <v>26</v>
      </c>
      <c r="C28" s="10" t="s">
        <v>37</v>
      </c>
      <c r="D28" s="25">
        <v>20</v>
      </c>
      <c r="E28" s="25">
        <v>20</v>
      </c>
    </row>
    <row r="29" spans="1:5" ht="12.75">
      <c r="A29" s="6" t="s">
        <v>35</v>
      </c>
      <c r="B29" s="7" t="s">
        <v>27</v>
      </c>
      <c r="C29" s="7" t="s">
        <v>23</v>
      </c>
      <c r="D29" s="8">
        <f>SUM(D30:D32)</f>
        <v>5700.5</v>
      </c>
      <c r="E29" s="8">
        <f>SUM(E30:E32)</f>
        <v>5891.1</v>
      </c>
    </row>
    <row r="30" spans="1:5" ht="12.75">
      <c r="A30" s="13" t="s">
        <v>38</v>
      </c>
      <c r="B30" s="10" t="s">
        <v>27</v>
      </c>
      <c r="C30" s="10" t="s">
        <v>34</v>
      </c>
      <c r="D30" s="25">
        <f>4000+1600.5</f>
        <v>5600.5</v>
      </c>
      <c r="E30" s="25">
        <f>4200+1591.1</f>
        <v>5791.1</v>
      </c>
    </row>
    <row r="31" spans="1:5" ht="12.75">
      <c r="A31" s="13" t="s">
        <v>17</v>
      </c>
      <c r="B31" s="10" t="s">
        <v>27</v>
      </c>
      <c r="C31" s="10" t="s">
        <v>36</v>
      </c>
      <c r="D31" s="25">
        <v>0</v>
      </c>
      <c r="E31" s="25">
        <v>0</v>
      </c>
    </row>
    <row r="32" spans="1:5" ht="12.75">
      <c r="A32" s="13" t="s">
        <v>13</v>
      </c>
      <c r="B32" s="10" t="s">
        <v>27</v>
      </c>
      <c r="C32" s="10" t="s">
        <v>39</v>
      </c>
      <c r="D32" s="26">
        <v>100</v>
      </c>
      <c r="E32" s="26">
        <v>100</v>
      </c>
    </row>
    <row r="33" spans="1:5" ht="12.75">
      <c r="A33" s="6" t="s">
        <v>40</v>
      </c>
      <c r="B33" s="7" t="s">
        <v>41</v>
      </c>
      <c r="C33" s="7" t="s">
        <v>23</v>
      </c>
      <c r="D33" s="8">
        <f>D34+D35+D36</f>
        <v>19577.62</v>
      </c>
      <c r="E33" s="8">
        <f>E34+E35+E36</f>
        <v>11484.91</v>
      </c>
    </row>
    <row r="34" spans="1:5" ht="12.75">
      <c r="A34" s="13" t="s">
        <v>6</v>
      </c>
      <c r="B34" s="10" t="s">
        <v>41</v>
      </c>
      <c r="C34" s="10" t="s">
        <v>22</v>
      </c>
      <c r="D34" s="12">
        <f>1456.62</f>
        <v>1456.62</v>
      </c>
      <c r="E34" s="12">
        <v>1000</v>
      </c>
    </row>
    <row r="35" spans="1:5" ht="12.75">
      <c r="A35" s="13" t="s">
        <v>7</v>
      </c>
      <c r="B35" s="10" t="s">
        <v>41</v>
      </c>
      <c r="C35" s="10" t="s">
        <v>32</v>
      </c>
      <c r="D35" s="12">
        <f>3000+8577</f>
        <v>11577</v>
      </c>
      <c r="E35" s="12">
        <f>2600-0.09</f>
        <v>2599.91</v>
      </c>
    </row>
    <row r="36" spans="1:5" ht="12.75">
      <c r="A36" s="13" t="s">
        <v>12</v>
      </c>
      <c r="B36" s="10" t="s">
        <v>41</v>
      </c>
      <c r="C36" s="10" t="s">
        <v>26</v>
      </c>
      <c r="D36" s="12">
        <f>8510-1966</f>
        <v>6544</v>
      </c>
      <c r="E36" s="12">
        <f>8510-625</f>
        <v>7885</v>
      </c>
    </row>
    <row r="37" spans="1:5" ht="12.75">
      <c r="A37" s="6" t="s">
        <v>42</v>
      </c>
      <c r="B37" s="7" t="s">
        <v>43</v>
      </c>
      <c r="C37" s="7" t="s">
        <v>23</v>
      </c>
      <c r="D37" s="8">
        <f>D38</f>
        <v>300</v>
      </c>
      <c r="E37" s="8">
        <f>E38</f>
        <v>300</v>
      </c>
    </row>
    <row r="38" spans="1:5" ht="12.75">
      <c r="A38" s="13" t="s">
        <v>10</v>
      </c>
      <c r="B38" s="10" t="s">
        <v>43</v>
      </c>
      <c r="C38" s="10" t="s">
        <v>43</v>
      </c>
      <c r="D38" s="26">
        <v>300</v>
      </c>
      <c r="E38" s="26">
        <v>300</v>
      </c>
    </row>
    <row r="39" spans="1:5" ht="12.75">
      <c r="A39" s="6" t="s">
        <v>44</v>
      </c>
      <c r="B39" s="7" t="s">
        <v>45</v>
      </c>
      <c r="C39" s="7" t="s">
        <v>23</v>
      </c>
      <c r="D39" s="8">
        <f>D40</f>
        <v>10944.9</v>
      </c>
      <c r="E39" s="8">
        <f>E40</f>
        <v>11025.5</v>
      </c>
    </row>
    <row r="40" spans="1:5" ht="12.75">
      <c r="A40" s="13" t="s">
        <v>8</v>
      </c>
      <c r="B40" s="10" t="s">
        <v>45</v>
      </c>
      <c r="C40" s="10" t="s">
        <v>22</v>
      </c>
      <c r="D40" s="12">
        <f>14000-500-2555.1</f>
        <v>10944.9</v>
      </c>
      <c r="E40" s="12">
        <v>11025.5</v>
      </c>
    </row>
    <row r="41" spans="1:5" ht="12.75">
      <c r="A41" s="6" t="s">
        <v>46</v>
      </c>
      <c r="B41" s="19">
        <v>10</v>
      </c>
      <c r="C41" s="7" t="s">
        <v>23</v>
      </c>
      <c r="D41" s="20">
        <f>D42</f>
        <v>1270</v>
      </c>
      <c r="E41" s="20">
        <f>E42+E43</f>
        <v>3968.53</v>
      </c>
    </row>
    <row r="42" spans="1:5" ht="12.75">
      <c r="A42" s="13" t="s">
        <v>14</v>
      </c>
      <c r="B42" s="21">
        <v>10</v>
      </c>
      <c r="C42" s="10" t="s">
        <v>22</v>
      </c>
      <c r="D42" s="26">
        <v>1270</v>
      </c>
      <c r="E42" s="26">
        <v>1321</v>
      </c>
    </row>
    <row r="43" spans="1:5" ht="12.75">
      <c r="A43" s="13" t="s">
        <v>55</v>
      </c>
      <c r="B43" s="21">
        <v>10</v>
      </c>
      <c r="C43" s="10" t="s">
        <v>27</v>
      </c>
      <c r="D43" s="26"/>
      <c r="E43" s="26">
        <v>2647.53</v>
      </c>
    </row>
    <row r="44" spans="1:5" ht="12.75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8">
        <f>SUM(E45:E45)</f>
        <v>200</v>
      </c>
    </row>
    <row r="45" spans="1:5" ht="15.75" customHeight="1">
      <c r="A45" s="13" t="s">
        <v>18</v>
      </c>
      <c r="B45" s="10" t="s">
        <v>28</v>
      </c>
      <c r="C45" s="10" t="s">
        <v>32</v>
      </c>
      <c r="D45" s="26">
        <v>200</v>
      </c>
      <c r="E45" s="26">
        <v>200</v>
      </c>
    </row>
    <row r="46" spans="1:5" ht="20.25" customHeight="1">
      <c r="A46" s="22" t="s">
        <v>9</v>
      </c>
      <c r="B46" s="19"/>
      <c r="C46" s="19"/>
      <c r="D46" s="8">
        <f>D17+D23+D25+D29+D33+D39+D44+D37+D41</f>
        <v>50761.62</v>
      </c>
      <c r="E46" s="8">
        <f>E17+E23+E25+E29+E33+E39+E44+E37+E41</f>
        <v>45656.36</v>
      </c>
    </row>
    <row r="47" spans="1:5" ht="12.75">
      <c r="A47" s="23"/>
      <c r="B47" s="23"/>
      <c r="C47" s="24"/>
      <c r="D47" s="5"/>
      <c r="E47" s="5"/>
    </row>
    <row r="48" spans="1:3" ht="12.75">
      <c r="A48" s="1"/>
      <c r="B48" s="1"/>
      <c r="C48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39"/>
      <c r="C4" s="39"/>
      <c r="D4" s="39"/>
      <c r="E4" s="39"/>
      <c r="F4" s="39"/>
      <c r="G4" s="30"/>
    </row>
    <row r="5" spans="1:7" ht="12.75" customHeight="1">
      <c r="A5" s="2"/>
      <c r="B5" s="40"/>
      <c r="C5" s="40"/>
      <c r="D5" s="40"/>
      <c r="E5" s="40"/>
      <c r="F5" s="40"/>
      <c r="G5" s="31"/>
    </row>
    <row r="6" spans="1:7" ht="12.75" customHeight="1">
      <c r="A6" s="2"/>
      <c r="B6" s="40"/>
      <c r="C6" s="40"/>
      <c r="D6" s="40"/>
      <c r="E6" s="40"/>
      <c r="F6" s="40"/>
      <c r="G6" s="31"/>
    </row>
    <row r="7" spans="1:7" ht="12.75" customHeight="1">
      <c r="A7" s="2"/>
      <c r="B7" s="40"/>
      <c r="C7" s="40"/>
      <c r="D7" s="40"/>
      <c r="E7" s="40"/>
      <c r="F7" s="40"/>
      <c r="G7" s="31"/>
    </row>
    <row r="8" spans="1:5" ht="12.75" customHeight="1">
      <c r="A8" s="2"/>
      <c r="B8" s="41"/>
      <c r="C8" s="41"/>
      <c r="D8" s="32"/>
      <c r="E8" s="32"/>
    </row>
    <row r="9" spans="1:5" ht="12.75">
      <c r="A9" s="2"/>
      <c r="B9" s="38"/>
      <c r="C9" s="38"/>
      <c r="D9" s="27"/>
      <c r="E9" s="27"/>
    </row>
    <row r="10" spans="1:9" ht="27" customHeight="1">
      <c r="A10" s="42" t="s">
        <v>11</v>
      </c>
      <c r="B10" s="42"/>
      <c r="C10" s="42"/>
      <c r="D10" s="42"/>
      <c r="E10" s="42"/>
      <c r="F10" s="42"/>
      <c r="G10" s="42"/>
      <c r="H10" s="42"/>
      <c r="I10" s="42"/>
    </row>
    <row r="11" spans="1:9" ht="21.75" customHeight="1">
      <c r="A11" s="43" t="s">
        <v>79</v>
      </c>
      <c r="B11" s="43"/>
      <c r="C11" s="43"/>
      <c r="D11" s="43"/>
      <c r="E11" s="43"/>
      <c r="F11" s="43"/>
      <c r="G11" s="43"/>
      <c r="H11" s="43"/>
      <c r="I11" s="43"/>
    </row>
    <row r="12" spans="1:5" ht="18" customHeight="1">
      <c r="A12" s="43"/>
      <c r="B12" s="43"/>
      <c r="C12" s="43"/>
      <c r="D12" s="29"/>
      <c r="E12" s="29"/>
    </row>
    <row r="13" spans="1:5" ht="18.75" customHeight="1">
      <c r="A13" s="44"/>
      <c r="B13" s="44"/>
      <c r="C13" s="44"/>
      <c r="D13" s="33"/>
      <c r="E13" s="33"/>
    </row>
    <row r="14" spans="1:9" ht="12.75" customHeight="1">
      <c r="A14" s="45" t="s">
        <v>0</v>
      </c>
      <c r="B14" s="45" t="s">
        <v>20</v>
      </c>
      <c r="C14" s="45" t="s">
        <v>21</v>
      </c>
      <c r="D14" s="45" t="s">
        <v>81</v>
      </c>
      <c r="E14" s="45" t="s">
        <v>62</v>
      </c>
      <c r="F14" s="48" t="s">
        <v>52</v>
      </c>
      <c r="G14" s="48" t="s">
        <v>82</v>
      </c>
      <c r="H14" s="48" t="s">
        <v>53</v>
      </c>
      <c r="I14" s="48" t="s">
        <v>58</v>
      </c>
    </row>
    <row r="15" spans="1:9" ht="12.75">
      <c r="A15" s="46"/>
      <c r="B15" s="46"/>
      <c r="C15" s="46"/>
      <c r="D15" s="46"/>
      <c r="E15" s="46"/>
      <c r="F15" s="49"/>
      <c r="G15" s="49"/>
      <c r="H15" s="49"/>
      <c r="I15" s="49"/>
    </row>
    <row r="16" spans="1:9" ht="10.5" customHeight="1">
      <c r="A16" s="47"/>
      <c r="B16" s="47"/>
      <c r="C16" s="47"/>
      <c r="D16" s="47"/>
      <c r="E16" s="47"/>
      <c r="F16" s="50"/>
      <c r="G16" s="50"/>
      <c r="H16" s="50"/>
      <c r="I16" s="50"/>
    </row>
    <row r="17" spans="1:9" ht="15" customHeight="1">
      <c r="A17" s="6" t="s">
        <v>24</v>
      </c>
      <c r="B17" s="7" t="s">
        <v>22</v>
      </c>
      <c r="C17" s="7" t="s">
        <v>23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25</v>
      </c>
      <c r="B18" s="10" t="s">
        <v>22</v>
      </c>
      <c r="C18" s="11" t="s">
        <v>26</v>
      </c>
      <c r="D18" s="11"/>
      <c r="E18" s="11" t="s">
        <v>63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22</v>
      </c>
      <c r="C19" s="10" t="s">
        <v>27</v>
      </c>
      <c r="D19" s="10"/>
      <c r="E19" s="34" t="s">
        <v>64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49</v>
      </c>
      <c r="B20" s="10" t="s">
        <v>22</v>
      </c>
      <c r="C20" s="15" t="s">
        <v>50</v>
      </c>
      <c r="D20" s="15"/>
      <c r="E20" s="15" t="s">
        <v>66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56</v>
      </c>
      <c r="B21" s="10" t="s">
        <v>22</v>
      </c>
      <c r="C21" s="15" t="s">
        <v>43</v>
      </c>
      <c r="D21" s="15"/>
      <c r="E21" s="15" t="s">
        <v>65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22</v>
      </c>
      <c r="C22" s="15" t="s">
        <v>28</v>
      </c>
      <c r="D22" s="15"/>
      <c r="E22" s="15" t="s">
        <v>67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31</v>
      </c>
      <c r="B23" s="10" t="s">
        <v>22</v>
      </c>
      <c r="C23" s="15" t="s">
        <v>29</v>
      </c>
      <c r="D23" s="15"/>
      <c r="E23" s="15" t="s">
        <v>68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30</v>
      </c>
      <c r="B24" s="18" t="s">
        <v>32</v>
      </c>
      <c r="C24" s="7" t="s">
        <v>23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32</v>
      </c>
      <c r="C25" s="10" t="s">
        <v>26</v>
      </c>
      <c r="D25" s="10"/>
      <c r="E25" s="10" t="s">
        <v>69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33</v>
      </c>
      <c r="B26" s="7" t="s">
        <v>26</v>
      </c>
      <c r="C26" s="7" t="s">
        <v>23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26</v>
      </c>
      <c r="C27" s="10" t="s">
        <v>34</v>
      </c>
      <c r="D27" s="10"/>
      <c r="E27" s="10" t="s">
        <v>68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19</v>
      </c>
      <c r="B28" s="10" t="s">
        <v>26</v>
      </c>
      <c r="C28" s="10" t="s">
        <v>37</v>
      </c>
      <c r="D28" s="10"/>
      <c r="E28" s="10" t="s">
        <v>70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35</v>
      </c>
      <c r="B29" s="7" t="s">
        <v>27</v>
      </c>
      <c r="C29" s="7" t="s">
        <v>23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38</v>
      </c>
      <c r="B30" s="10" t="s">
        <v>27</v>
      </c>
      <c r="C30" s="10" t="s">
        <v>34</v>
      </c>
      <c r="D30" s="10"/>
      <c r="E30" s="10" t="s">
        <v>71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27</v>
      </c>
      <c r="C31" s="10" t="s">
        <v>39</v>
      </c>
      <c r="D31" s="10"/>
      <c r="E31" s="10" t="s">
        <v>68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40</v>
      </c>
      <c r="B32" s="7" t="s">
        <v>41</v>
      </c>
      <c r="C32" s="7" t="s">
        <v>23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41</v>
      </c>
      <c r="C33" s="10" t="s">
        <v>22</v>
      </c>
      <c r="D33" s="10"/>
      <c r="E33" s="10" t="s">
        <v>72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41</v>
      </c>
      <c r="C34" s="10" t="s">
        <v>32</v>
      </c>
      <c r="D34" s="10"/>
      <c r="E34" s="10" t="s">
        <v>73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41</v>
      </c>
      <c r="C35" s="10" t="s">
        <v>26</v>
      </c>
      <c r="D35" s="10"/>
      <c r="E35" s="10" t="s">
        <v>78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42</v>
      </c>
      <c r="B36" s="7" t="s">
        <v>43</v>
      </c>
      <c r="C36" s="7" t="s">
        <v>23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43</v>
      </c>
      <c r="C37" s="10" t="s">
        <v>43</v>
      </c>
      <c r="D37" s="10"/>
      <c r="E37" s="10" t="s">
        <v>74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44</v>
      </c>
      <c r="B38" s="7" t="s">
        <v>45</v>
      </c>
      <c r="C38" s="7" t="s">
        <v>23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45</v>
      </c>
      <c r="C39" s="10" t="s">
        <v>22</v>
      </c>
      <c r="D39" s="10"/>
      <c r="E39" s="10" t="s">
        <v>75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46</v>
      </c>
      <c r="B40" s="19">
        <v>10</v>
      </c>
      <c r="C40" s="7" t="s">
        <v>23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22</v>
      </c>
      <c r="D41" s="10"/>
      <c r="E41" s="10" t="s">
        <v>76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51</v>
      </c>
      <c r="B42" s="21">
        <v>10</v>
      </c>
      <c r="C42" s="10" t="s">
        <v>26</v>
      </c>
      <c r="D42" s="10"/>
      <c r="E42" s="10" t="s">
        <v>80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55</v>
      </c>
      <c r="B43" s="21">
        <v>10</v>
      </c>
      <c r="C43" s="10" t="s">
        <v>27</v>
      </c>
      <c r="D43" s="10"/>
      <c r="E43" s="10" t="s">
        <v>77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47</v>
      </c>
      <c r="B44" s="7" t="s">
        <v>28</v>
      </c>
      <c r="C44" s="7" t="s">
        <v>23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18</v>
      </c>
      <c r="B45" s="10" t="s">
        <v>28</v>
      </c>
      <c r="C45" s="10" t="s">
        <v>32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2">
      <selection activeCell="A44" sqref="A44"/>
    </sheetView>
  </sheetViews>
  <sheetFormatPr defaultColWidth="9.00390625" defaultRowHeight="12.75"/>
  <cols>
    <col min="1" max="1" width="57.75390625" style="0" customWidth="1"/>
    <col min="2" max="2" width="5.875" style="0" customWidth="1"/>
    <col min="3" max="3" width="8.75390625" style="0" customWidth="1"/>
    <col min="4" max="4" width="12.375" style="0" customWidth="1"/>
    <col min="5" max="5" width="8.8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39" t="s">
        <v>48</v>
      </c>
      <c r="C4" s="39"/>
      <c r="D4" s="39"/>
    </row>
    <row r="5" spans="1:4" ht="12.75" customHeight="1">
      <c r="A5" s="2"/>
      <c r="B5" s="40" t="s">
        <v>15</v>
      </c>
      <c r="C5" s="40"/>
      <c r="D5" s="40"/>
    </row>
    <row r="6" spans="1:4" ht="12.75" customHeight="1">
      <c r="A6" s="2"/>
      <c r="B6" s="40" t="s">
        <v>16</v>
      </c>
      <c r="C6" s="40"/>
      <c r="D6" s="40"/>
    </row>
    <row r="7" spans="1:4" ht="12.75" customHeight="1">
      <c r="A7" s="2"/>
      <c r="B7" s="40" t="s">
        <v>60</v>
      </c>
      <c r="C7" s="40"/>
      <c r="D7" s="40"/>
    </row>
    <row r="8" spans="1:3" ht="12.75" customHeight="1">
      <c r="A8" s="2"/>
      <c r="B8" s="41"/>
      <c r="C8" s="41"/>
    </row>
    <row r="9" spans="1:3" ht="12.75">
      <c r="A9" s="2"/>
      <c r="B9" s="38"/>
      <c r="C9" s="38"/>
    </row>
    <row r="10" spans="1:4" ht="20.25" customHeight="1">
      <c r="A10" s="42" t="s">
        <v>11</v>
      </c>
      <c r="B10" s="42"/>
      <c r="C10" s="42"/>
      <c r="D10" s="42"/>
    </row>
    <row r="11" spans="1:4" ht="19.5" customHeight="1">
      <c r="A11" s="43" t="s">
        <v>57</v>
      </c>
      <c r="B11" s="43"/>
      <c r="C11" s="43"/>
      <c r="D11" s="43"/>
    </row>
    <row r="12" spans="1:3" ht="13.5" customHeight="1">
      <c r="A12" s="43"/>
      <c r="B12" s="43"/>
      <c r="C12" s="43"/>
    </row>
    <row r="13" spans="1:3" ht="14.25" customHeight="1">
      <c r="A13" s="44"/>
      <c r="B13" s="44"/>
      <c r="C13" s="44"/>
    </row>
    <row r="14" spans="1:5" ht="12.75" customHeight="1">
      <c r="A14" s="45" t="s">
        <v>0</v>
      </c>
      <c r="B14" s="45" t="s">
        <v>20</v>
      </c>
      <c r="C14" s="45" t="s">
        <v>21</v>
      </c>
      <c r="D14" s="48" t="s">
        <v>52</v>
      </c>
      <c r="E14" s="51" t="s">
        <v>83</v>
      </c>
    </row>
    <row r="15" spans="1:5" ht="12.75">
      <c r="A15" s="46"/>
      <c r="B15" s="46"/>
      <c r="C15" s="46"/>
      <c r="D15" s="49"/>
      <c r="E15" s="52"/>
    </row>
    <row r="16" spans="1:5" ht="7.5" customHeight="1">
      <c r="A16" s="47"/>
      <c r="B16" s="47"/>
      <c r="C16" s="47"/>
      <c r="D16" s="50"/>
      <c r="E16" s="53"/>
    </row>
    <row r="17" spans="1:5" ht="23.25" customHeight="1">
      <c r="A17" s="6" t="s">
        <v>24</v>
      </c>
      <c r="B17" s="7" t="s">
        <v>22</v>
      </c>
      <c r="C17" s="7" t="s">
        <v>23</v>
      </c>
      <c r="D17" s="8">
        <f>SUM(D18:D23)</f>
        <v>11840.75</v>
      </c>
      <c r="E17" s="35">
        <f>D17/D46*100</f>
        <v>19.035235139390508</v>
      </c>
    </row>
    <row r="18" spans="1:5" ht="36" customHeight="1">
      <c r="A18" s="9" t="s">
        <v>25</v>
      </c>
      <c r="B18" s="10" t="s">
        <v>22</v>
      </c>
      <c r="C18" s="11" t="s">
        <v>26</v>
      </c>
      <c r="D18" s="12">
        <v>0</v>
      </c>
      <c r="E18" s="36"/>
    </row>
    <row r="19" spans="1:5" ht="16.5" customHeight="1">
      <c r="A19" s="13" t="s">
        <v>1</v>
      </c>
      <c r="B19" s="10" t="s">
        <v>22</v>
      </c>
      <c r="C19" s="10" t="s">
        <v>27</v>
      </c>
      <c r="D19" s="12">
        <v>11433.75</v>
      </c>
      <c r="E19" s="35">
        <f>D19/D46*100</f>
        <v>18.380940377510395</v>
      </c>
    </row>
    <row r="20" spans="1:5" ht="27" customHeight="1">
      <c r="A20" s="14" t="s">
        <v>49</v>
      </c>
      <c r="B20" s="10" t="s">
        <v>22</v>
      </c>
      <c r="C20" s="15" t="s">
        <v>50</v>
      </c>
      <c r="D20" s="12">
        <v>157</v>
      </c>
      <c r="E20" s="36"/>
    </row>
    <row r="21" spans="1:5" ht="12.75">
      <c r="A21" s="28" t="s">
        <v>56</v>
      </c>
      <c r="B21" s="10" t="s">
        <v>22</v>
      </c>
      <c r="C21" s="15" t="s">
        <v>43</v>
      </c>
      <c r="D21" s="12">
        <v>0</v>
      </c>
      <c r="E21" s="36"/>
    </row>
    <row r="22" spans="1:5" ht="12.75">
      <c r="A22" s="16" t="s">
        <v>2</v>
      </c>
      <c r="B22" s="10" t="s">
        <v>22</v>
      </c>
      <c r="C22" s="15" t="s">
        <v>28</v>
      </c>
      <c r="D22" s="12">
        <v>100</v>
      </c>
      <c r="E22" s="36"/>
    </row>
    <row r="23" spans="1:5" ht="12.75">
      <c r="A23" s="16" t="s">
        <v>31</v>
      </c>
      <c r="B23" s="10" t="s">
        <v>22</v>
      </c>
      <c r="C23" s="15" t="s">
        <v>29</v>
      </c>
      <c r="D23" s="12">
        <v>150</v>
      </c>
      <c r="E23" s="36"/>
    </row>
    <row r="24" spans="1:5" ht="12.75">
      <c r="A24" s="17" t="s">
        <v>30</v>
      </c>
      <c r="B24" s="18" t="s">
        <v>32</v>
      </c>
      <c r="C24" s="7" t="s">
        <v>23</v>
      </c>
      <c r="D24" s="8">
        <f>D25</f>
        <v>281.4</v>
      </c>
      <c r="E24" s="37">
        <f>D24/D46*100</f>
        <v>0.45237971988467696</v>
      </c>
    </row>
    <row r="25" spans="1:5" ht="18" customHeight="1">
      <c r="A25" s="13" t="s">
        <v>3</v>
      </c>
      <c r="B25" s="10" t="s">
        <v>32</v>
      </c>
      <c r="C25" s="10" t="s">
        <v>26</v>
      </c>
      <c r="D25" s="12">
        <v>281.4</v>
      </c>
      <c r="E25" s="36"/>
    </row>
    <row r="26" spans="1:5" ht="33" customHeight="1">
      <c r="A26" s="6" t="s">
        <v>33</v>
      </c>
      <c r="B26" s="7" t="s">
        <v>26</v>
      </c>
      <c r="C26" s="7" t="s">
        <v>23</v>
      </c>
      <c r="D26" s="8">
        <f>SUM(D27:D28)</f>
        <v>320</v>
      </c>
      <c r="E26" s="37">
        <f>D26/D46*100</f>
        <v>0.5144332280138473</v>
      </c>
    </row>
    <row r="27" spans="1:5" ht="26.25" customHeight="1">
      <c r="A27" s="13" t="s">
        <v>4</v>
      </c>
      <c r="B27" s="10" t="s">
        <v>26</v>
      </c>
      <c r="C27" s="10" t="s">
        <v>34</v>
      </c>
      <c r="D27" s="12">
        <v>300</v>
      </c>
      <c r="E27" s="36"/>
    </row>
    <row r="28" spans="1:5" ht="26.25" customHeight="1">
      <c r="A28" s="13" t="s">
        <v>19</v>
      </c>
      <c r="B28" s="10" t="s">
        <v>26</v>
      </c>
      <c r="C28" s="10" t="s">
        <v>37</v>
      </c>
      <c r="D28" s="12">
        <v>20</v>
      </c>
      <c r="E28" s="36"/>
    </row>
    <row r="29" spans="1:5" ht="12.75">
      <c r="A29" s="6" t="s">
        <v>35</v>
      </c>
      <c r="B29" s="7" t="s">
        <v>27</v>
      </c>
      <c r="C29" s="7" t="s">
        <v>23</v>
      </c>
      <c r="D29" s="8">
        <f>SUM(D30:D31)</f>
        <v>10169.880000000001</v>
      </c>
      <c r="E29" s="35">
        <f>D29/D46*100</f>
        <v>16.34913811535458</v>
      </c>
    </row>
    <row r="30" spans="1:5" ht="12.75">
      <c r="A30" s="13" t="s">
        <v>38</v>
      </c>
      <c r="B30" s="10" t="s">
        <v>27</v>
      </c>
      <c r="C30" s="10" t="s">
        <v>34</v>
      </c>
      <c r="D30" s="12">
        <f>8801.5+1068.38</f>
        <v>9869.880000000001</v>
      </c>
      <c r="E30" s="35">
        <f>D30/D46*100</f>
        <v>15.8668569640916</v>
      </c>
    </row>
    <row r="31" spans="1:5" ht="12.75">
      <c r="A31" s="13" t="s">
        <v>13</v>
      </c>
      <c r="B31" s="10" t="s">
        <v>27</v>
      </c>
      <c r="C31" s="10" t="s">
        <v>39</v>
      </c>
      <c r="D31" s="12">
        <v>300</v>
      </c>
      <c r="E31" s="37">
        <f>D31/D46*100</f>
        <v>0.4822811512629819</v>
      </c>
    </row>
    <row r="32" spans="1:5" ht="18" customHeight="1">
      <c r="A32" s="6" t="s">
        <v>40</v>
      </c>
      <c r="B32" s="7" t="s">
        <v>41</v>
      </c>
      <c r="C32" s="7" t="s">
        <v>23</v>
      </c>
      <c r="D32" s="8">
        <f>D33+D34+D35</f>
        <v>25451.14</v>
      </c>
      <c r="E32" s="35">
        <f>D32/D46*100</f>
        <v>40.915350333851094</v>
      </c>
    </row>
    <row r="33" spans="1:5" ht="12.75">
      <c r="A33" s="13" t="s">
        <v>6</v>
      </c>
      <c r="B33" s="10" t="s">
        <v>41</v>
      </c>
      <c r="C33" s="10" t="s">
        <v>22</v>
      </c>
      <c r="D33" s="12">
        <f>11288.4-1252.02+742.1</f>
        <v>10778.48</v>
      </c>
      <c r="E33" s="35">
        <f>D33/D46*100</f>
        <v>17.32752581088341</v>
      </c>
    </row>
    <row r="34" spans="1:5" ht="12.75">
      <c r="A34" s="13" t="s">
        <v>7</v>
      </c>
      <c r="B34" s="10" t="s">
        <v>41</v>
      </c>
      <c r="C34" s="10" t="s">
        <v>32</v>
      </c>
      <c r="D34" s="12">
        <v>6691</v>
      </c>
      <c r="E34" s="35">
        <f>D34/D46*100</f>
        <v>10.756477277002038</v>
      </c>
    </row>
    <row r="35" spans="1:5" ht="12.75">
      <c r="A35" s="13" t="s">
        <v>12</v>
      </c>
      <c r="B35" s="10" t="s">
        <v>41</v>
      </c>
      <c r="C35" s="10" t="s">
        <v>26</v>
      </c>
      <c r="D35" s="12">
        <f>9761.66-1780</f>
        <v>7981.66</v>
      </c>
      <c r="E35" s="35">
        <f>D35/D46*100</f>
        <v>12.831347245965638</v>
      </c>
    </row>
    <row r="36" spans="1:5" ht="17.25" customHeight="1">
      <c r="A36" s="6" t="s">
        <v>42</v>
      </c>
      <c r="B36" s="7" t="s">
        <v>43</v>
      </c>
      <c r="C36" s="7" t="s">
        <v>23</v>
      </c>
      <c r="D36" s="8">
        <f>D37</f>
        <v>377.1</v>
      </c>
      <c r="E36" s="37">
        <f>D36/D46*100</f>
        <v>0.6062274071375682</v>
      </c>
    </row>
    <row r="37" spans="1:5" ht="18.75" customHeight="1">
      <c r="A37" s="13" t="s">
        <v>10</v>
      </c>
      <c r="B37" s="10" t="s">
        <v>43</v>
      </c>
      <c r="C37" s="10" t="s">
        <v>43</v>
      </c>
      <c r="D37" s="12">
        <f>340+37.1</f>
        <v>377.1</v>
      </c>
      <c r="E37" s="36"/>
    </row>
    <row r="38" spans="1:5" ht="18.75" customHeight="1">
      <c r="A38" s="6" t="s">
        <v>44</v>
      </c>
      <c r="B38" s="7" t="s">
        <v>45</v>
      </c>
      <c r="C38" s="7" t="s">
        <v>23</v>
      </c>
      <c r="D38" s="8">
        <f>D39</f>
        <v>12344.11</v>
      </c>
      <c r="E38" s="35">
        <f>D38/D46*100</f>
        <v>19.84443860705629</v>
      </c>
    </row>
    <row r="39" spans="1:5" ht="12.75">
      <c r="A39" s="13" t="s">
        <v>8</v>
      </c>
      <c r="B39" s="10" t="s">
        <v>45</v>
      </c>
      <c r="C39" s="10" t="s">
        <v>22</v>
      </c>
      <c r="D39" s="12">
        <f>13454.11-1200+90</f>
        <v>12344.11</v>
      </c>
      <c r="E39" s="36"/>
    </row>
    <row r="40" spans="1:5" ht="19.5" customHeight="1">
      <c r="A40" s="6" t="s">
        <v>46</v>
      </c>
      <c r="B40" s="19">
        <v>10</v>
      </c>
      <c r="C40" s="7" t="s">
        <v>23</v>
      </c>
      <c r="D40" s="20">
        <f>D41+D43</f>
        <v>1220</v>
      </c>
      <c r="E40" s="35">
        <f>D40/D46*100</f>
        <v>1.9612766818027927</v>
      </c>
    </row>
    <row r="41" spans="1:5" ht="12.75">
      <c r="A41" s="13" t="s">
        <v>14</v>
      </c>
      <c r="B41" s="21">
        <v>10</v>
      </c>
      <c r="C41" s="10" t="s">
        <v>22</v>
      </c>
      <c r="D41" s="12">
        <v>1220</v>
      </c>
      <c r="E41" s="36"/>
    </row>
    <row r="42" spans="1:5" ht="12.75">
      <c r="A42" s="13" t="s">
        <v>51</v>
      </c>
      <c r="B42" s="21">
        <v>10</v>
      </c>
      <c r="C42" s="10" t="s">
        <v>26</v>
      </c>
      <c r="D42" s="12">
        <v>0</v>
      </c>
      <c r="E42" s="36"/>
    </row>
    <row r="43" spans="1:5" ht="12.75">
      <c r="A43" s="13" t="s">
        <v>55</v>
      </c>
      <c r="B43" s="21">
        <v>10</v>
      </c>
      <c r="C43" s="10" t="s">
        <v>27</v>
      </c>
      <c r="D43" s="12">
        <v>0</v>
      </c>
      <c r="E43" s="36"/>
    </row>
    <row r="44" spans="1:5" ht="17.25" customHeight="1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37">
        <f>D44/D46*100</f>
        <v>0.32152076750865455</v>
      </c>
    </row>
    <row r="45" spans="1:5" ht="16.5" customHeight="1">
      <c r="A45" s="13" t="s">
        <v>18</v>
      </c>
      <c r="B45" s="10" t="s">
        <v>28</v>
      </c>
      <c r="C45" s="10" t="s">
        <v>32</v>
      </c>
      <c r="D45" s="12">
        <v>200</v>
      </c>
      <c r="E45" s="36"/>
    </row>
    <row r="46" spans="1:5" ht="19.5" customHeight="1">
      <c r="A46" s="22" t="s">
        <v>9</v>
      </c>
      <c r="B46" s="19"/>
      <c r="C46" s="19"/>
      <c r="D46" s="8">
        <f>D17+D24+D26+D29+D32+D38+D44+D36+D40</f>
        <v>62204.38</v>
      </c>
      <c r="E46" s="36"/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5">
    <mergeCell ref="B4:D4"/>
    <mergeCell ref="B5:D5"/>
    <mergeCell ref="B6:D6"/>
    <mergeCell ref="B7:D7"/>
    <mergeCell ref="B8:C8"/>
    <mergeCell ref="B9:C9"/>
    <mergeCell ref="E14:E16"/>
    <mergeCell ref="A10:D10"/>
    <mergeCell ref="A11:D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2020-03-25T11:49:55Z</cp:lastPrinted>
  <dcterms:created xsi:type="dcterms:W3CDTF">2006-11-19T15:02:18Z</dcterms:created>
  <dcterms:modified xsi:type="dcterms:W3CDTF">2020-04-03T09:17:14Z</dcterms:modified>
  <cp:category/>
  <cp:version/>
  <cp:contentType/>
  <cp:contentStatus/>
</cp:coreProperties>
</file>