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75" yWindow="315" windowWidth="11130" windowHeight="6525" activeTab="1"/>
  </bookViews>
  <sheets>
    <sheet name="Диаграмма1" sheetId="7" r:id="rId1"/>
    <sheet name="Прил 6 " sheetId="5" r:id="rId2"/>
    <sheet name="оценка исполнения" sheetId="6" r:id="rId3"/>
    <sheet name="Лист2" sheetId="2" r:id="rId4"/>
    <sheet name="Лист3" sheetId="3" r:id="rId5"/>
  </sheets>
  <definedNames>
    <definedName name="_xlnm.Print_Area" localSheetId="2">'оценка исполнения'!$A$4:$J$46</definedName>
    <definedName name="_xlnm.Print_Area" localSheetId="1">'Прил 6 '!$A$4:$F$47</definedName>
  </definedNames>
  <calcPr calcId="124519"/>
</workbook>
</file>

<file path=xl/calcChain.xml><?xml version="1.0" encoding="utf-8"?>
<calcChain xmlns="http://schemas.openxmlformats.org/spreadsheetml/2006/main">
  <c r="F21" i="5"/>
  <c r="F19"/>
  <c r="F20"/>
  <c r="F22"/>
  <c r="F23"/>
  <c r="F25"/>
  <c r="F27"/>
  <c r="F31"/>
  <c r="F33"/>
  <c r="F34"/>
  <c r="F35"/>
  <c r="F39"/>
  <c r="F41"/>
  <c r="F42"/>
  <c r="E43"/>
  <c r="E40"/>
  <c r="E38"/>
  <c r="E36"/>
  <c r="E32"/>
  <c r="E29"/>
  <c r="E26"/>
  <c r="E24"/>
  <c r="E17"/>
  <c r="F44"/>
  <c r="D40"/>
  <c r="F37"/>
  <c r="F30"/>
  <c r="E44" i="6"/>
  <c r="J44" s="1"/>
  <c r="E42"/>
  <c r="E40"/>
  <c r="J40" s="1"/>
  <c r="E38"/>
  <c r="J38" s="1"/>
  <c r="J24"/>
  <c r="J25"/>
  <c r="J26"/>
  <c r="J27"/>
  <c r="J28"/>
  <c r="J29"/>
  <c r="J30"/>
  <c r="J31"/>
  <c r="J32"/>
  <c r="J33"/>
  <c r="J34"/>
  <c r="J35"/>
  <c r="J36"/>
  <c r="J37"/>
  <c r="J39"/>
  <c r="J41"/>
  <c r="J42"/>
  <c r="J43"/>
  <c r="I23"/>
  <c r="J18"/>
  <c r="J19"/>
  <c r="J20"/>
  <c r="J21"/>
  <c r="J23"/>
  <c r="J17"/>
  <c r="E36"/>
  <c r="E32"/>
  <c r="E28"/>
  <c r="E24"/>
  <c r="E22"/>
  <c r="J22" s="1"/>
  <c r="E17"/>
  <c r="I20"/>
  <c r="I25"/>
  <c r="I26"/>
  <c r="I27"/>
  <c r="I30"/>
  <c r="I31"/>
  <c r="I33"/>
  <c r="I34"/>
  <c r="I41"/>
  <c r="I43"/>
  <c r="I18"/>
  <c r="D42"/>
  <c r="D40"/>
  <c r="D39"/>
  <c r="I39" s="1"/>
  <c r="D37"/>
  <c r="D36" s="1"/>
  <c r="D35"/>
  <c r="I35" s="1"/>
  <c r="D29"/>
  <c r="D28" s="1"/>
  <c r="D24"/>
  <c r="D22"/>
  <c r="I22" s="1"/>
  <c r="D21"/>
  <c r="D17" s="1"/>
  <c r="F40" i="5" l="1"/>
  <c r="E45"/>
  <c r="D32" i="6"/>
  <c r="I37"/>
  <c r="D38"/>
  <c r="D44" s="1"/>
  <c r="G42"/>
  <c r="G36"/>
  <c r="F36"/>
  <c r="G38"/>
  <c r="F38"/>
  <c r="G40"/>
  <c r="G32"/>
  <c r="G28"/>
  <c r="G24"/>
  <c r="G22"/>
  <c r="G17"/>
  <c r="F42"/>
  <c r="F40"/>
  <c r="F32"/>
  <c r="F28"/>
  <c r="F24"/>
  <c r="F22"/>
  <c r="F17"/>
  <c r="H42"/>
  <c r="I42" s="1"/>
  <c r="H40"/>
  <c r="I40" s="1"/>
  <c r="H38"/>
  <c r="H36"/>
  <c r="I36" s="1"/>
  <c r="H32"/>
  <c r="I32" s="1"/>
  <c r="H29"/>
  <c r="H24"/>
  <c r="I24" s="1"/>
  <c r="H23"/>
  <c r="H21"/>
  <c r="I21" s="1"/>
  <c r="H19"/>
  <c r="I19" s="1"/>
  <c r="D38" i="5"/>
  <c r="F38" s="1"/>
  <c r="D43"/>
  <c r="F43" s="1"/>
  <c r="D36"/>
  <c r="F36" s="1"/>
  <c r="D26"/>
  <c r="F26" s="1"/>
  <c r="D24"/>
  <c r="F24" s="1"/>
  <c r="I38" i="6" l="1"/>
  <c r="H22"/>
  <c r="G44"/>
  <c r="H28"/>
  <c r="I28" s="1"/>
  <c r="I29"/>
  <c r="H17"/>
  <c r="I17" s="1"/>
  <c r="F44"/>
  <c r="D29" i="5"/>
  <c r="F29" s="1"/>
  <c r="D17"/>
  <c r="F17" s="1"/>
  <c r="D32"/>
  <c r="F32" s="1"/>
  <c r="H44" i="6" l="1"/>
  <c r="I44" s="1"/>
  <c r="D45" i="5"/>
  <c r="F45" s="1"/>
</calcChain>
</file>

<file path=xl/sharedStrings.xml><?xml version="1.0" encoding="utf-8"?>
<sst xmlns="http://schemas.openxmlformats.org/spreadsheetml/2006/main" count="188" uniqueCount="69">
  <si>
    <t>Наименование показателя</t>
  </si>
  <si>
    <t>Функционирование местных администраций</t>
  </si>
  <si>
    <t>Резервные фонды</t>
  </si>
  <si>
    <t>Осуществление полномочий по первичному воинскому учету</t>
  </si>
  <si>
    <t>Предупреждение и ликвидация последствий чрезвычайных ситуаций и стихийных бедствий, гражданская оборона</t>
  </si>
  <si>
    <t>Обеспечение противопожарной безопасности</t>
  </si>
  <si>
    <t>Жилищное  хозяйство</t>
  </si>
  <si>
    <t>Коммунальное хозяйство</t>
  </si>
  <si>
    <t>Культура</t>
  </si>
  <si>
    <t>ВСЕГО РАСХОДОВ</t>
  </si>
  <si>
    <t>Молодежная политика и оздоровление детей</t>
  </si>
  <si>
    <t>Распределение бюджетных ассигнований по разделам и подразделам, классификация</t>
  </si>
  <si>
    <t>Благоустройство</t>
  </si>
  <si>
    <t>Другие вопросы в области национальной экономики</t>
  </si>
  <si>
    <t>Пенсионное обеспечение</t>
  </si>
  <si>
    <t>к Решению Совета депутатов</t>
  </si>
  <si>
    <t>Кобринского сельского поселения</t>
  </si>
  <si>
    <t>Связь и информатика</t>
  </si>
  <si>
    <t>Другие вопросы в области физической культуры и спорта</t>
  </si>
  <si>
    <t>Другие вопросы в области национальной безопасности и правоохранительной деятельности</t>
  </si>
  <si>
    <t>Раздел</t>
  </si>
  <si>
    <t>Подраздел</t>
  </si>
  <si>
    <t>01</t>
  </si>
  <si>
    <t>00</t>
  </si>
  <si>
    <t>ОБЩЕГОСУДАРСТВЕННЫЕ ВОПРОСЫ</t>
  </si>
  <si>
    <t>Функционирование  законодательных представительных органов  государственной власти и представительных органов муниципальных образований</t>
  </si>
  <si>
    <t>03</t>
  </si>
  <si>
    <t>04</t>
  </si>
  <si>
    <t>11</t>
  </si>
  <si>
    <t>13</t>
  </si>
  <si>
    <t>НАЦИОНАЛЬНАЯ ОБОРОНА</t>
  </si>
  <si>
    <t>Другие общегосудавственные вопросы</t>
  </si>
  <si>
    <t>02</t>
  </si>
  <si>
    <t>НАЦИОНАЛЬНАЯ БЕЗОПАСНОСТЬ И ПРАВООХРАНИТЕЛЬНАЯ ДЕЯТЕЛЬНОСТЬ</t>
  </si>
  <si>
    <t>09</t>
  </si>
  <si>
    <t>НАЦИОНАЛЬНАЯ ЭКОНОМИКА</t>
  </si>
  <si>
    <t>10</t>
  </si>
  <si>
    <t>14</t>
  </si>
  <si>
    <t>Дорожное хозяйство (дорожные фонды)</t>
  </si>
  <si>
    <t>12</t>
  </si>
  <si>
    <t>ЖИЛИЩНО-КОММУНАЛЬНОЕ ХОЗЯЙСТВО</t>
  </si>
  <si>
    <t>05</t>
  </si>
  <si>
    <t>ОБРАЗОВАНИЕ</t>
  </si>
  <si>
    <t>07</t>
  </si>
  <si>
    <t>КУЛЬТУРА, КИНЕМАТОГРАФИЯ</t>
  </si>
  <si>
    <t>08</t>
  </si>
  <si>
    <t>СОЦИАЛЬНАЯ ПОЛИТИКА</t>
  </si>
  <si>
    <t>ФИЗИЧЕСКАЯ КУЛЬТУРА И СПОРТ</t>
  </si>
  <si>
    <t>Бюджет на 2018г.  тыс.руб.</t>
  </si>
  <si>
    <t>233,73</t>
  </si>
  <si>
    <t>Исполнено 9 мес. 2017</t>
  </si>
  <si>
    <t>164,28</t>
  </si>
  <si>
    <t xml:space="preserve">Оценка ожидаемого исполнения бюджета </t>
  </si>
  <si>
    <t>Оценка исполнения  на 2017 год</t>
  </si>
  <si>
    <t>Перв. Бюджет 2017 г.</t>
  </si>
  <si>
    <t>Кобринского сельского поселения на текущий финансовый год 2017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</si>
  <si>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</si>
  <si>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</si>
  <si>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Перв. Бюджет совственные средства 2017 год</t>
  </si>
  <si>
    <t>% к перв.бюджету</t>
  </si>
  <si>
    <t>% к перв.собсенные средства</t>
  </si>
  <si>
    <t>% исполнения</t>
  </si>
  <si>
    <t>Приложение 3</t>
  </si>
  <si>
    <t>Обеспечение выборов и реферндумов</t>
  </si>
  <si>
    <t>Охрана семьи и детства</t>
  </si>
  <si>
    <t>расходов бюджета Кобринского сельского поселения на 2019 год</t>
  </si>
  <si>
    <t>Бюджет на 2019 г.  тыс.руб.</t>
  </si>
  <si>
    <t>Исполнено за  год  2019   тыс.руб.</t>
  </si>
  <si>
    <t>№     от     .   .2020 г.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</si>
</sst>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0" borderId="0" xfId="1" applyAlignment="1"/>
    <xf numFmtId="0" fontId="2" fillId="0" borderId="0" xfId="1" applyFont="1" applyAlignment="1"/>
    <xf numFmtId="0" fontId="1" fillId="0" borderId="0" xfId="1" applyAlignment="1">
      <alignment horizontal="center"/>
    </xf>
    <xf numFmtId="0" fontId="5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0" applyFont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vertical="justify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vertical="justify"/>
    </xf>
    <xf numFmtId="4" fontId="2" fillId="0" borderId="0" xfId="0" applyNumberFormat="1" applyFont="1" applyBorder="1" applyAlignment="1">
      <alignment horizontal="center" vertical="center"/>
    </xf>
    <xf numFmtId="4" fontId="5" fillId="0" borderId="0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wrapText="1"/>
    </xf>
    <xf numFmtId="49" fontId="6" fillId="0" borderId="1" xfId="1" applyNumberFormat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wrapText="1"/>
    </xf>
    <xf numFmtId="49" fontId="7" fillId="0" borderId="1" xfId="1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1" applyFont="1" applyBorder="1" applyAlignment="1">
      <alignment wrapText="1"/>
    </xf>
    <xf numFmtId="0" fontId="7" fillId="0" borderId="2" xfId="1" applyFont="1" applyBorder="1" applyAlignment="1">
      <alignment wrapText="1"/>
    </xf>
    <xf numFmtId="49" fontId="7" fillId="0" borderId="2" xfId="1" applyNumberFormat="1" applyFont="1" applyBorder="1" applyAlignment="1">
      <alignment horizontal="center" vertical="center" wrapText="1"/>
    </xf>
    <xf numFmtId="4" fontId="7" fillId="0" borderId="1" xfId="1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wrapText="1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vertical="justify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vertical="justify"/>
    </xf>
    <xf numFmtId="4" fontId="6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Alignment="1"/>
    <xf numFmtId="0" fontId="9" fillId="0" borderId="1" xfId="1" applyFont="1" applyBorder="1" applyAlignment="1">
      <alignment horizontal="left" wrapText="1"/>
    </xf>
    <xf numFmtId="49" fontId="9" fillId="0" borderId="1" xfId="1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justify" vertical="center" wrapText="1"/>
    </xf>
    <xf numFmtId="0" fontId="10" fillId="0" borderId="1" xfId="1" applyFont="1" applyBorder="1" applyAlignment="1">
      <alignment horizontal="left" wrapText="1"/>
    </xf>
    <xf numFmtId="49" fontId="10" fillId="0" borderId="1" xfId="1" applyNumberFormat="1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justify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3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vertical="justify"/>
    </xf>
    <xf numFmtId="0" fontId="5" fillId="0" borderId="0" xfId="1" applyFont="1" applyAlignment="1">
      <alignment horizontal="right" vertical="justify"/>
    </xf>
    <xf numFmtId="0" fontId="2" fillId="0" borderId="0" xfId="1" applyFont="1" applyAlignment="1">
      <alignment horizontal="right" vertical="justify"/>
    </xf>
    <xf numFmtId="0" fontId="8" fillId="0" borderId="1" xfId="0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</cellXfs>
  <cellStyles count="2">
    <cellStyle name="Обычный" xfId="0" builtinId="0"/>
    <cellStyle name="Обычный_Приложение № 3  Расходы 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'Прил 6 '!$B$14</c:f>
              <c:strCache>
                <c:ptCount val="1"/>
                <c:pt idx="0">
                  <c:v>Раздел</c:v>
                </c:pt>
              </c:strCache>
            </c:strRef>
          </c:tx>
          <c:cat>
            <c:strRef>
              <c:f>'Прил 6 '!$A$15:$A$45</c:f>
              <c:strCache>
                <c:ptCount val="31"/>
                <c:pt idx="2">
                  <c:v>ОБЩЕГОСУДАРСТВЕННЫЕ ВОПРОСЫ</c:v>
                </c:pt>
                <c:pt idx="3">
                  <c:v>Функционирование  законодательных представительных органов  государственной власти и представительных органов муниципальных образований</c:v>
                </c:pt>
                <c:pt idx="4">
                  <c:v>Функционирование местных администраций</c:v>
                </c:pt>
                <c:pt idx="5">
                  <c:v>Обеспечение деятельности финансовых, налоговых и таможенных органов и органов финансового (финансово-бюджетного) надзора</c:v>
                </c:pt>
                <c:pt idx="6">
                  <c:v>Обеспечение выборов и реферндумов</c:v>
                </c:pt>
                <c:pt idx="7">
                  <c:v>Резервные фонды</c:v>
                </c:pt>
                <c:pt idx="8">
                  <c:v>Другие общегосудавственные вопросы</c:v>
                </c:pt>
                <c:pt idx="9">
                  <c:v>НАЦИОНАЛЬНАЯ ОБОРОНА</c:v>
                </c:pt>
                <c:pt idx="10">
                  <c:v>Осуществление полномочий по первичному воинскому учету</c:v>
                </c:pt>
                <c:pt idx="11">
                  <c:v>НАЦИОНАЛЬНАЯ БЕЗОПАСНОСТЬ И ПРАВООХРАНИТЕЛЬНАЯ ДЕЯТЕЛЬНОСТЬ</c:v>
                </c:pt>
                <c:pt idx="12">
                  <c:v>Предупреждение и ликвидация последствий чрезвычайных ситуаций и стихийных бедствий, гражданская оборона</c:v>
                </c:pt>
                <c:pt idx="13">
                  <c:v>Другие вопросы в области национальной безопасности и правоохранительной деятельности</c:v>
                </c:pt>
                <c:pt idx="14">
                  <c:v>НАЦИОНАЛЬНАЯ ЭКОНОМИКА</c:v>
                </c:pt>
                <c:pt idx="15">
                  <c:v>Дорожное хозяйство (дорожные фонды)</c:v>
                </c:pt>
                <c:pt idx="16">
                  <c:v>Другие вопросы в области национальной экономики</c:v>
                </c:pt>
                <c:pt idx="17">
                  <c:v>ЖИЛИЩНО-КОММУНАЛЬНОЕ ХОЗЯЙСТВО</c:v>
                </c:pt>
                <c:pt idx="18">
                  <c:v>Жилищное  хозяйство</c:v>
                </c:pt>
                <c:pt idx="19">
                  <c:v>Коммунальное хозяйство</c:v>
                </c:pt>
                <c:pt idx="20">
                  <c:v>Благоустройство</c:v>
                </c:pt>
                <c:pt idx="21">
                  <c:v>ОБРАЗОВАНИЕ</c:v>
                </c:pt>
                <c:pt idx="22">
                  <c:v>Молодежная политика и оздоровление детей</c:v>
                </c:pt>
                <c:pt idx="23">
                  <c:v>КУЛЬТУРА, КИНЕМАТОГРАФИЯ</c:v>
                </c:pt>
                <c:pt idx="24">
                  <c:v>Культура</c:v>
                </c:pt>
                <c:pt idx="25">
                  <c:v>СОЦИАЛЬНАЯ ПОЛИТИКА</c:v>
                </c:pt>
                <c:pt idx="26">
                  <c:v>Пенсионное обеспечение</c:v>
                </c:pt>
                <c:pt idx="27">
                  <c:v>Охрана семьи и детства</c:v>
                </c:pt>
                <c:pt idx="28">
                  <c:v>ФИЗИЧЕСКАЯ КУЛЬТУРА И СПОРТ</c:v>
                </c:pt>
                <c:pt idx="29">
                  <c:v>Другие вопросы в области физической культуры и спорта</c:v>
                </c:pt>
                <c:pt idx="30">
                  <c:v>ВСЕГО РАСХОДОВ</c:v>
                </c:pt>
              </c:strCache>
            </c:strRef>
          </c:cat>
          <c:val>
            <c:numRef>
              <c:f>'Прил 6 '!$B$15:$B$45</c:f>
              <c:numCache>
                <c:formatCode>General</c:formatCode>
                <c:ptCount val="31"/>
                <c:pt idx="2" formatCode="@">
                  <c:v>0</c:v>
                </c:pt>
                <c:pt idx="3" formatCode="@">
                  <c:v>0</c:v>
                </c:pt>
                <c:pt idx="4" formatCode="@">
                  <c:v>0</c:v>
                </c:pt>
                <c:pt idx="5" formatCode="@">
                  <c:v>0</c:v>
                </c:pt>
                <c:pt idx="6" formatCode="@">
                  <c:v>0</c:v>
                </c:pt>
                <c:pt idx="7" formatCode="@">
                  <c:v>0</c:v>
                </c:pt>
                <c:pt idx="8" formatCode="@">
                  <c:v>0</c:v>
                </c:pt>
                <c:pt idx="9" formatCode="@">
                  <c:v>0</c:v>
                </c:pt>
                <c:pt idx="10" formatCode="@">
                  <c:v>0</c:v>
                </c:pt>
                <c:pt idx="11" formatCode="@">
                  <c:v>0</c:v>
                </c:pt>
                <c:pt idx="12" formatCode="@">
                  <c:v>0</c:v>
                </c:pt>
                <c:pt idx="13" formatCode="@">
                  <c:v>0</c:v>
                </c:pt>
                <c:pt idx="14" formatCode="@">
                  <c:v>0</c:v>
                </c:pt>
                <c:pt idx="15" formatCode="@">
                  <c:v>0</c:v>
                </c:pt>
                <c:pt idx="16" formatCode="@">
                  <c:v>0</c:v>
                </c:pt>
                <c:pt idx="17" formatCode="@">
                  <c:v>0</c:v>
                </c:pt>
                <c:pt idx="18" formatCode="@">
                  <c:v>0</c:v>
                </c:pt>
                <c:pt idx="19" formatCode="@">
                  <c:v>0</c:v>
                </c:pt>
                <c:pt idx="20" formatCode="@">
                  <c:v>0</c:v>
                </c:pt>
                <c:pt idx="21" formatCode="@">
                  <c:v>0</c:v>
                </c:pt>
                <c:pt idx="22" formatCode="@">
                  <c:v>0</c:v>
                </c:pt>
                <c:pt idx="23" formatCode="@">
                  <c:v>0</c:v>
                </c:pt>
                <c:pt idx="24" formatCode="@">
                  <c:v>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 formatCode="@">
                  <c:v>0</c:v>
                </c:pt>
                <c:pt idx="29" formatCode="@">
                  <c:v>0</c:v>
                </c:pt>
              </c:numCache>
            </c:numRef>
          </c:val>
        </c:ser>
        <c:ser>
          <c:idx val="1"/>
          <c:order val="1"/>
          <c:tx>
            <c:strRef>
              <c:f>'Прил 6 '!$C$14</c:f>
              <c:strCache>
                <c:ptCount val="1"/>
                <c:pt idx="0">
                  <c:v>Подраздел</c:v>
                </c:pt>
              </c:strCache>
            </c:strRef>
          </c:tx>
          <c:cat>
            <c:strRef>
              <c:f>'Прил 6 '!$A$15:$A$45</c:f>
              <c:strCache>
                <c:ptCount val="31"/>
                <c:pt idx="2">
                  <c:v>ОБЩЕГОСУДАРСТВЕННЫЕ ВОПРОСЫ</c:v>
                </c:pt>
                <c:pt idx="3">
                  <c:v>Функционирование  законодательных представительных органов  государственной власти и представительных органов муниципальных образований</c:v>
                </c:pt>
                <c:pt idx="4">
                  <c:v>Функционирование местных администраций</c:v>
                </c:pt>
                <c:pt idx="5">
                  <c:v>Обеспечение деятельности финансовых, налоговых и таможенных органов и органов финансового (финансово-бюджетного) надзора</c:v>
                </c:pt>
                <c:pt idx="6">
                  <c:v>Обеспечение выборов и реферндумов</c:v>
                </c:pt>
                <c:pt idx="7">
                  <c:v>Резервные фонды</c:v>
                </c:pt>
                <c:pt idx="8">
                  <c:v>Другие общегосудавственные вопросы</c:v>
                </c:pt>
                <c:pt idx="9">
                  <c:v>НАЦИОНАЛЬНАЯ ОБОРОНА</c:v>
                </c:pt>
                <c:pt idx="10">
                  <c:v>Осуществление полномочий по первичному воинскому учету</c:v>
                </c:pt>
                <c:pt idx="11">
                  <c:v>НАЦИОНАЛЬНАЯ БЕЗОПАСНОСТЬ И ПРАВООХРАНИТЕЛЬНАЯ ДЕЯТЕЛЬНОСТЬ</c:v>
                </c:pt>
                <c:pt idx="12">
                  <c:v>Предупреждение и ликвидация последствий чрезвычайных ситуаций и стихийных бедствий, гражданская оборона</c:v>
                </c:pt>
                <c:pt idx="13">
                  <c:v>Другие вопросы в области национальной безопасности и правоохранительной деятельности</c:v>
                </c:pt>
                <c:pt idx="14">
                  <c:v>НАЦИОНАЛЬНАЯ ЭКОНОМИКА</c:v>
                </c:pt>
                <c:pt idx="15">
                  <c:v>Дорожное хозяйство (дорожные фонды)</c:v>
                </c:pt>
                <c:pt idx="16">
                  <c:v>Другие вопросы в области национальной экономики</c:v>
                </c:pt>
                <c:pt idx="17">
                  <c:v>ЖИЛИЩНО-КОММУНАЛЬНОЕ ХОЗЯЙСТВО</c:v>
                </c:pt>
                <c:pt idx="18">
                  <c:v>Жилищное  хозяйство</c:v>
                </c:pt>
                <c:pt idx="19">
                  <c:v>Коммунальное хозяйство</c:v>
                </c:pt>
                <c:pt idx="20">
                  <c:v>Благоустройство</c:v>
                </c:pt>
                <c:pt idx="21">
                  <c:v>ОБРАЗОВАНИЕ</c:v>
                </c:pt>
                <c:pt idx="22">
                  <c:v>Молодежная политика и оздоровление детей</c:v>
                </c:pt>
                <c:pt idx="23">
                  <c:v>КУЛЬТУРА, КИНЕМАТОГРАФИЯ</c:v>
                </c:pt>
                <c:pt idx="24">
                  <c:v>Культура</c:v>
                </c:pt>
                <c:pt idx="25">
                  <c:v>СОЦИАЛЬНАЯ ПОЛИТИКА</c:v>
                </c:pt>
                <c:pt idx="26">
                  <c:v>Пенсионное обеспечение</c:v>
                </c:pt>
                <c:pt idx="27">
                  <c:v>Охрана семьи и детства</c:v>
                </c:pt>
                <c:pt idx="28">
                  <c:v>ФИЗИЧЕСКАЯ КУЛЬТУРА И СПОРТ</c:v>
                </c:pt>
                <c:pt idx="29">
                  <c:v>Другие вопросы в области физической культуры и спорта</c:v>
                </c:pt>
                <c:pt idx="30">
                  <c:v>ВСЕГО РАСХОДОВ</c:v>
                </c:pt>
              </c:strCache>
            </c:strRef>
          </c:cat>
          <c:val>
            <c:numRef>
              <c:f>'Прил 6 '!$C$15:$C$45</c:f>
              <c:numCache>
                <c:formatCode>General</c:formatCode>
                <c:ptCount val="31"/>
                <c:pt idx="2" formatCode="@">
                  <c:v>0</c:v>
                </c:pt>
                <c:pt idx="3" formatCode="@">
                  <c:v>0</c:v>
                </c:pt>
                <c:pt idx="4" formatCode="@">
                  <c:v>0</c:v>
                </c:pt>
                <c:pt idx="5" formatCode="@">
                  <c:v>0</c:v>
                </c:pt>
                <c:pt idx="6" formatCode="@">
                  <c:v>0</c:v>
                </c:pt>
                <c:pt idx="7" formatCode="@">
                  <c:v>0</c:v>
                </c:pt>
                <c:pt idx="8" formatCode="@">
                  <c:v>0</c:v>
                </c:pt>
                <c:pt idx="9" formatCode="@">
                  <c:v>0</c:v>
                </c:pt>
                <c:pt idx="10" formatCode="@">
                  <c:v>0</c:v>
                </c:pt>
                <c:pt idx="11" formatCode="@">
                  <c:v>0</c:v>
                </c:pt>
                <c:pt idx="12" formatCode="@">
                  <c:v>0</c:v>
                </c:pt>
                <c:pt idx="13" formatCode="@">
                  <c:v>0</c:v>
                </c:pt>
                <c:pt idx="14" formatCode="@">
                  <c:v>0</c:v>
                </c:pt>
                <c:pt idx="15" formatCode="@">
                  <c:v>0</c:v>
                </c:pt>
                <c:pt idx="16" formatCode="@">
                  <c:v>0</c:v>
                </c:pt>
                <c:pt idx="17" formatCode="@">
                  <c:v>0</c:v>
                </c:pt>
                <c:pt idx="18" formatCode="@">
                  <c:v>0</c:v>
                </c:pt>
                <c:pt idx="19" formatCode="@">
                  <c:v>0</c:v>
                </c:pt>
                <c:pt idx="20" formatCode="@">
                  <c:v>0</c:v>
                </c:pt>
                <c:pt idx="21" formatCode="@">
                  <c:v>0</c:v>
                </c:pt>
                <c:pt idx="22" formatCode="@">
                  <c:v>0</c:v>
                </c:pt>
                <c:pt idx="23" formatCode="@">
                  <c:v>0</c:v>
                </c:pt>
                <c:pt idx="24" formatCode="@">
                  <c:v>0</c:v>
                </c:pt>
                <c:pt idx="25" formatCode="@">
                  <c:v>0</c:v>
                </c:pt>
                <c:pt idx="26" formatCode="@">
                  <c:v>0</c:v>
                </c:pt>
                <c:pt idx="27" formatCode="@">
                  <c:v>0</c:v>
                </c:pt>
                <c:pt idx="28" formatCode="@">
                  <c:v>0</c:v>
                </c:pt>
                <c:pt idx="29" formatCode="@">
                  <c:v>0</c:v>
                </c:pt>
              </c:numCache>
            </c:numRef>
          </c:val>
        </c:ser>
        <c:ser>
          <c:idx val="2"/>
          <c:order val="2"/>
          <c:tx>
            <c:strRef>
              <c:f>'Прил 6 '!$D$14</c:f>
              <c:strCache>
                <c:ptCount val="1"/>
                <c:pt idx="0">
                  <c:v>Бюджет на 2019 г.  тыс.руб.</c:v>
                </c:pt>
              </c:strCache>
            </c:strRef>
          </c:tx>
          <c:cat>
            <c:strRef>
              <c:f>'Прил 6 '!$A$15:$A$45</c:f>
              <c:strCache>
                <c:ptCount val="31"/>
                <c:pt idx="2">
                  <c:v>ОБЩЕГОСУДАРСТВЕННЫЕ ВОПРОСЫ</c:v>
                </c:pt>
                <c:pt idx="3">
                  <c:v>Функционирование  законодательных представительных органов  государственной власти и представительных органов муниципальных образований</c:v>
                </c:pt>
                <c:pt idx="4">
                  <c:v>Функционирование местных администраций</c:v>
                </c:pt>
                <c:pt idx="5">
                  <c:v>Обеспечение деятельности финансовых, налоговых и таможенных органов и органов финансового (финансово-бюджетного) надзора</c:v>
                </c:pt>
                <c:pt idx="6">
                  <c:v>Обеспечение выборов и реферндумов</c:v>
                </c:pt>
                <c:pt idx="7">
                  <c:v>Резервные фонды</c:v>
                </c:pt>
                <c:pt idx="8">
                  <c:v>Другие общегосудавственные вопросы</c:v>
                </c:pt>
                <c:pt idx="9">
                  <c:v>НАЦИОНАЛЬНАЯ ОБОРОНА</c:v>
                </c:pt>
                <c:pt idx="10">
                  <c:v>Осуществление полномочий по первичному воинскому учету</c:v>
                </c:pt>
                <c:pt idx="11">
                  <c:v>НАЦИОНАЛЬНАЯ БЕЗОПАСНОСТЬ И ПРАВООХРАНИТЕЛЬНАЯ ДЕЯТЕЛЬНОСТЬ</c:v>
                </c:pt>
                <c:pt idx="12">
                  <c:v>Предупреждение и ликвидация последствий чрезвычайных ситуаций и стихийных бедствий, гражданская оборона</c:v>
                </c:pt>
                <c:pt idx="13">
                  <c:v>Другие вопросы в области национальной безопасности и правоохранительной деятельности</c:v>
                </c:pt>
                <c:pt idx="14">
                  <c:v>НАЦИОНАЛЬНАЯ ЭКОНОМИКА</c:v>
                </c:pt>
                <c:pt idx="15">
                  <c:v>Дорожное хозяйство (дорожные фонды)</c:v>
                </c:pt>
                <c:pt idx="16">
                  <c:v>Другие вопросы в области национальной экономики</c:v>
                </c:pt>
                <c:pt idx="17">
                  <c:v>ЖИЛИЩНО-КОММУНАЛЬНОЕ ХОЗЯЙСТВО</c:v>
                </c:pt>
                <c:pt idx="18">
                  <c:v>Жилищное  хозяйство</c:v>
                </c:pt>
                <c:pt idx="19">
                  <c:v>Коммунальное хозяйство</c:v>
                </c:pt>
                <c:pt idx="20">
                  <c:v>Благоустройство</c:v>
                </c:pt>
                <c:pt idx="21">
                  <c:v>ОБРАЗОВАНИЕ</c:v>
                </c:pt>
                <c:pt idx="22">
                  <c:v>Молодежная политика и оздоровление детей</c:v>
                </c:pt>
                <c:pt idx="23">
                  <c:v>КУЛЬТУРА, КИНЕМАТОГРАФИЯ</c:v>
                </c:pt>
                <c:pt idx="24">
                  <c:v>Культура</c:v>
                </c:pt>
                <c:pt idx="25">
                  <c:v>СОЦИАЛЬНАЯ ПОЛИТИКА</c:v>
                </c:pt>
                <c:pt idx="26">
                  <c:v>Пенсионное обеспечение</c:v>
                </c:pt>
                <c:pt idx="27">
                  <c:v>Охрана семьи и детства</c:v>
                </c:pt>
                <c:pt idx="28">
                  <c:v>ФИЗИЧЕСКАЯ КУЛЬТУРА И СПОРТ</c:v>
                </c:pt>
                <c:pt idx="29">
                  <c:v>Другие вопросы в области физической культуры и спорта</c:v>
                </c:pt>
                <c:pt idx="30">
                  <c:v>ВСЕГО РАСХОДОВ</c:v>
                </c:pt>
              </c:strCache>
            </c:strRef>
          </c:cat>
          <c:val>
            <c:numRef>
              <c:f>'Прил 6 '!$D$15:$D$45</c:f>
              <c:numCache>
                <c:formatCode>General</c:formatCode>
                <c:ptCount val="31"/>
                <c:pt idx="2" formatCode="#,##0.00">
                  <c:v>11970.37</c:v>
                </c:pt>
                <c:pt idx="3" formatCode="#,##0.00">
                  <c:v>0</c:v>
                </c:pt>
                <c:pt idx="4" formatCode="#,##0.00">
                  <c:v>10563.7</c:v>
                </c:pt>
                <c:pt idx="5" formatCode="#,##0.00">
                  <c:v>257.10000000000002</c:v>
                </c:pt>
                <c:pt idx="6" formatCode="#,##0.00">
                  <c:v>629.80999999999995</c:v>
                </c:pt>
                <c:pt idx="7" formatCode="#,##0.00">
                  <c:v>10</c:v>
                </c:pt>
                <c:pt idx="8" formatCode="#,##0.00">
                  <c:v>509.76</c:v>
                </c:pt>
                <c:pt idx="9" formatCode="#,##0.00">
                  <c:v>278.3</c:v>
                </c:pt>
                <c:pt idx="10" formatCode="#,##0.00">
                  <c:v>278.3</c:v>
                </c:pt>
                <c:pt idx="11" formatCode="#,##0.00">
                  <c:v>199.08</c:v>
                </c:pt>
                <c:pt idx="12" formatCode="#,##0.00">
                  <c:v>199.08</c:v>
                </c:pt>
                <c:pt idx="13" formatCode="#,##0.00">
                  <c:v>0</c:v>
                </c:pt>
                <c:pt idx="14" formatCode="#,##0.00">
                  <c:v>11233.560000000001</c:v>
                </c:pt>
                <c:pt idx="15" formatCode="#,##0.00">
                  <c:v>10686.79</c:v>
                </c:pt>
                <c:pt idx="16" formatCode="#,##0.00">
                  <c:v>546.77</c:v>
                </c:pt>
                <c:pt idx="17" formatCode="#,##0.00">
                  <c:v>42074.729999999996</c:v>
                </c:pt>
                <c:pt idx="18" formatCode="#,##0.00">
                  <c:v>28332.84</c:v>
                </c:pt>
                <c:pt idx="19" formatCode="#,##0.00">
                  <c:v>3118.87</c:v>
                </c:pt>
                <c:pt idx="20" formatCode="#,##0.00">
                  <c:v>10623.02</c:v>
                </c:pt>
                <c:pt idx="21" formatCode="#,##0.00">
                  <c:v>344.31</c:v>
                </c:pt>
                <c:pt idx="22" formatCode="#,##0.00">
                  <c:v>344.31</c:v>
                </c:pt>
                <c:pt idx="23" formatCode="#,##0.00">
                  <c:v>12746.4</c:v>
                </c:pt>
                <c:pt idx="24" formatCode="#,##0.00">
                  <c:v>12746.4</c:v>
                </c:pt>
                <c:pt idx="25" formatCode="#,##0.00">
                  <c:v>1166.98</c:v>
                </c:pt>
                <c:pt idx="26" formatCode="#,##0.00">
                  <c:v>1166.08</c:v>
                </c:pt>
                <c:pt idx="27" formatCode="#,##0.00">
                  <c:v>0.9</c:v>
                </c:pt>
                <c:pt idx="28" formatCode="#,##0.00">
                  <c:v>714.49</c:v>
                </c:pt>
                <c:pt idx="29" formatCode="#,##0.00">
                  <c:v>714.49</c:v>
                </c:pt>
                <c:pt idx="30" formatCode="#,##0.00">
                  <c:v>80728.219999999987</c:v>
                </c:pt>
              </c:numCache>
            </c:numRef>
          </c:val>
        </c:ser>
        <c:ser>
          <c:idx val="3"/>
          <c:order val="3"/>
          <c:tx>
            <c:strRef>
              <c:f>'Прил 6 '!$E$14</c:f>
              <c:strCache>
                <c:ptCount val="1"/>
                <c:pt idx="0">
                  <c:v>Исполнено за  год  2019   тыс.руб.</c:v>
                </c:pt>
              </c:strCache>
            </c:strRef>
          </c:tx>
          <c:cat>
            <c:strRef>
              <c:f>'Прил 6 '!$A$15:$A$45</c:f>
              <c:strCache>
                <c:ptCount val="31"/>
                <c:pt idx="2">
                  <c:v>ОБЩЕГОСУДАРСТВЕННЫЕ ВОПРОСЫ</c:v>
                </c:pt>
                <c:pt idx="3">
                  <c:v>Функционирование  законодательных представительных органов  государственной власти и представительных органов муниципальных образований</c:v>
                </c:pt>
                <c:pt idx="4">
                  <c:v>Функционирование местных администраций</c:v>
                </c:pt>
                <c:pt idx="5">
                  <c:v>Обеспечение деятельности финансовых, налоговых и таможенных органов и органов финансового (финансово-бюджетного) надзора</c:v>
                </c:pt>
                <c:pt idx="6">
                  <c:v>Обеспечение выборов и реферндумов</c:v>
                </c:pt>
                <c:pt idx="7">
                  <c:v>Резервные фонды</c:v>
                </c:pt>
                <c:pt idx="8">
                  <c:v>Другие общегосудавственные вопросы</c:v>
                </c:pt>
                <c:pt idx="9">
                  <c:v>НАЦИОНАЛЬНАЯ ОБОРОНА</c:v>
                </c:pt>
                <c:pt idx="10">
                  <c:v>Осуществление полномочий по первичному воинскому учету</c:v>
                </c:pt>
                <c:pt idx="11">
                  <c:v>НАЦИОНАЛЬНАЯ БЕЗОПАСНОСТЬ И ПРАВООХРАНИТЕЛЬНАЯ ДЕЯТЕЛЬНОСТЬ</c:v>
                </c:pt>
                <c:pt idx="12">
                  <c:v>Предупреждение и ликвидация последствий чрезвычайных ситуаций и стихийных бедствий, гражданская оборона</c:v>
                </c:pt>
                <c:pt idx="13">
                  <c:v>Другие вопросы в области национальной безопасности и правоохранительной деятельности</c:v>
                </c:pt>
                <c:pt idx="14">
                  <c:v>НАЦИОНАЛЬНАЯ ЭКОНОМИКА</c:v>
                </c:pt>
                <c:pt idx="15">
                  <c:v>Дорожное хозяйство (дорожные фонды)</c:v>
                </c:pt>
                <c:pt idx="16">
                  <c:v>Другие вопросы в области национальной экономики</c:v>
                </c:pt>
                <c:pt idx="17">
                  <c:v>ЖИЛИЩНО-КОММУНАЛЬНОЕ ХОЗЯЙСТВО</c:v>
                </c:pt>
                <c:pt idx="18">
                  <c:v>Жилищное  хозяйство</c:v>
                </c:pt>
                <c:pt idx="19">
                  <c:v>Коммунальное хозяйство</c:v>
                </c:pt>
                <c:pt idx="20">
                  <c:v>Благоустройство</c:v>
                </c:pt>
                <c:pt idx="21">
                  <c:v>ОБРАЗОВАНИЕ</c:v>
                </c:pt>
                <c:pt idx="22">
                  <c:v>Молодежная политика и оздоровление детей</c:v>
                </c:pt>
                <c:pt idx="23">
                  <c:v>КУЛЬТУРА, КИНЕМАТОГРАФИЯ</c:v>
                </c:pt>
                <c:pt idx="24">
                  <c:v>Культура</c:v>
                </c:pt>
                <c:pt idx="25">
                  <c:v>СОЦИАЛЬНАЯ ПОЛИТИКА</c:v>
                </c:pt>
                <c:pt idx="26">
                  <c:v>Пенсионное обеспечение</c:v>
                </c:pt>
                <c:pt idx="27">
                  <c:v>Охрана семьи и детства</c:v>
                </c:pt>
                <c:pt idx="28">
                  <c:v>ФИЗИЧЕСКАЯ КУЛЬТУРА И СПОРТ</c:v>
                </c:pt>
                <c:pt idx="29">
                  <c:v>Другие вопросы в области физической культуры и спорта</c:v>
                </c:pt>
                <c:pt idx="30">
                  <c:v>ВСЕГО РАСХОДОВ</c:v>
                </c:pt>
              </c:strCache>
            </c:strRef>
          </c:cat>
          <c:val>
            <c:numRef>
              <c:f>'Прил 6 '!$E$15:$E$45</c:f>
              <c:numCache>
                <c:formatCode>General</c:formatCode>
                <c:ptCount val="31"/>
                <c:pt idx="2" formatCode="#,##0.00">
                  <c:v>11780.380000000001</c:v>
                </c:pt>
                <c:pt idx="3" formatCode="#,##0.00">
                  <c:v>0</c:v>
                </c:pt>
                <c:pt idx="4" formatCode="#,##0.00">
                  <c:v>10434.790000000001</c:v>
                </c:pt>
                <c:pt idx="5" formatCode="#,##0.00">
                  <c:v>257.10000000000002</c:v>
                </c:pt>
                <c:pt idx="6" formatCode="#,##0.00">
                  <c:v>629.80999999999995</c:v>
                </c:pt>
                <c:pt idx="7" formatCode="#,##0.00">
                  <c:v>0</c:v>
                </c:pt>
                <c:pt idx="8" formatCode="#,##0.00">
                  <c:v>458.68</c:v>
                </c:pt>
                <c:pt idx="9" formatCode="#,##0.00">
                  <c:v>278.3</c:v>
                </c:pt>
                <c:pt idx="10" formatCode="#,##0.00">
                  <c:v>278.3</c:v>
                </c:pt>
                <c:pt idx="11" formatCode="#,##0.00">
                  <c:v>198.88</c:v>
                </c:pt>
                <c:pt idx="12" formatCode="#,##0.00">
                  <c:v>198.88</c:v>
                </c:pt>
                <c:pt idx="13" formatCode="#,##0.00">
                  <c:v>0</c:v>
                </c:pt>
                <c:pt idx="14" formatCode="#,##0.00">
                  <c:v>11077.550000000001</c:v>
                </c:pt>
                <c:pt idx="15" formatCode="#,##0.00">
                  <c:v>10605.78</c:v>
                </c:pt>
                <c:pt idx="16" formatCode="#,##0.00">
                  <c:v>471.77</c:v>
                </c:pt>
                <c:pt idx="17" formatCode="#,##0.00">
                  <c:v>14293.380000000001</c:v>
                </c:pt>
                <c:pt idx="18" formatCode="#,##0.00">
                  <c:v>1173.27</c:v>
                </c:pt>
                <c:pt idx="19" formatCode="#,##0.00">
                  <c:v>2839</c:v>
                </c:pt>
                <c:pt idx="20" formatCode="#,##0.00">
                  <c:v>10281.11</c:v>
                </c:pt>
                <c:pt idx="21" formatCode="#,##0.00">
                  <c:v>344.31</c:v>
                </c:pt>
                <c:pt idx="22" formatCode="#,##0.00">
                  <c:v>344.31</c:v>
                </c:pt>
                <c:pt idx="23" formatCode="#,##0.00">
                  <c:v>12720.02</c:v>
                </c:pt>
                <c:pt idx="24" formatCode="#,##0.00">
                  <c:v>12720.02</c:v>
                </c:pt>
                <c:pt idx="25" formatCode="#,##0.00">
                  <c:v>1166.98</c:v>
                </c:pt>
                <c:pt idx="26" formatCode="#,##0.00">
                  <c:v>1166.08</c:v>
                </c:pt>
                <c:pt idx="27" formatCode="#,##0.00">
                  <c:v>0.9</c:v>
                </c:pt>
                <c:pt idx="28" formatCode="#,##0.00">
                  <c:v>714.38</c:v>
                </c:pt>
                <c:pt idx="29" formatCode="#,##0.00">
                  <c:v>714.38</c:v>
                </c:pt>
                <c:pt idx="30" formatCode="#,##0.00">
                  <c:v>52574.180000000008</c:v>
                </c:pt>
              </c:numCache>
            </c:numRef>
          </c:val>
        </c:ser>
        <c:ser>
          <c:idx val="4"/>
          <c:order val="4"/>
          <c:tx>
            <c:strRef>
              <c:f>'Прил 6 '!$F$14</c:f>
              <c:strCache>
                <c:ptCount val="1"/>
                <c:pt idx="0">
                  <c:v>% исполнения</c:v>
                </c:pt>
              </c:strCache>
            </c:strRef>
          </c:tx>
          <c:cat>
            <c:strRef>
              <c:f>'Прил 6 '!$A$15:$A$45</c:f>
              <c:strCache>
                <c:ptCount val="31"/>
                <c:pt idx="2">
                  <c:v>ОБЩЕГОСУДАРСТВЕННЫЕ ВОПРОСЫ</c:v>
                </c:pt>
                <c:pt idx="3">
                  <c:v>Функционирование  законодательных представительных органов  государственной власти и представительных органов муниципальных образований</c:v>
                </c:pt>
                <c:pt idx="4">
                  <c:v>Функционирование местных администраций</c:v>
                </c:pt>
                <c:pt idx="5">
                  <c:v>Обеспечение деятельности финансовых, налоговых и таможенных органов и органов финансового (финансово-бюджетного) надзора</c:v>
                </c:pt>
                <c:pt idx="6">
                  <c:v>Обеспечение выборов и реферндумов</c:v>
                </c:pt>
                <c:pt idx="7">
                  <c:v>Резервные фонды</c:v>
                </c:pt>
                <c:pt idx="8">
                  <c:v>Другие общегосудавственные вопросы</c:v>
                </c:pt>
                <c:pt idx="9">
                  <c:v>НАЦИОНАЛЬНАЯ ОБОРОНА</c:v>
                </c:pt>
                <c:pt idx="10">
                  <c:v>Осуществление полномочий по первичному воинскому учету</c:v>
                </c:pt>
                <c:pt idx="11">
                  <c:v>НАЦИОНАЛЬНАЯ БЕЗОПАСНОСТЬ И ПРАВООХРАНИТЕЛЬНАЯ ДЕЯТЕЛЬНОСТЬ</c:v>
                </c:pt>
                <c:pt idx="12">
                  <c:v>Предупреждение и ликвидация последствий чрезвычайных ситуаций и стихийных бедствий, гражданская оборона</c:v>
                </c:pt>
                <c:pt idx="13">
                  <c:v>Другие вопросы в области национальной безопасности и правоохранительной деятельности</c:v>
                </c:pt>
                <c:pt idx="14">
                  <c:v>НАЦИОНАЛЬНАЯ ЭКОНОМИКА</c:v>
                </c:pt>
                <c:pt idx="15">
                  <c:v>Дорожное хозяйство (дорожные фонды)</c:v>
                </c:pt>
                <c:pt idx="16">
                  <c:v>Другие вопросы в области национальной экономики</c:v>
                </c:pt>
                <c:pt idx="17">
                  <c:v>ЖИЛИЩНО-КОММУНАЛЬНОЕ ХОЗЯЙСТВО</c:v>
                </c:pt>
                <c:pt idx="18">
                  <c:v>Жилищное  хозяйство</c:v>
                </c:pt>
                <c:pt idx="19">
                  <c:v>Коммунальное хозяйство</c:v>
                </c:pt>
                <c:pt idx="20">
                  <c:v>Благоустройство</c:v>
                </c:pt>
                <c:pt idx="21">
                  <c:v>ОБРАЗОВАНИЕ</c:v>
                </c:pt>
                <c:pt idx="22">
                  <c:v>Молодежная политика и оздоровление детей</c:v>
                </c:pt>
                <c:pt idx="23">
                  <c:v>КУЛЬТУРА, КИНЕМАТОГРАФИЯ</c:v>
                </c:pt>
                <c:pt idx="24">
                  <c:v>Культура</c:v>
                </c:pt>
                <c:pt idx="25">
                  <c:v>СОЦИАЛЬНАЯ ПОЛИТИКА</c:v>
                </c:pt>
                <c:pt idx="26">
                  <c:v>Пенсионное обеспечение</c:v>
                </c:pt>
                <c:pt idx="27">
                  <c:v>Охрана семьи и детства</c:v>
                </c:pt>
                <c:pt idx="28">
                  <c:v>ФИЗИЧЕСКАЯ КУЛЬТУРА И СПОРТ</c:v>
                </c:pt>
                <c:pt idx="29">
                  <c:v>Другие вопросы в области физической культуры и спорта</c:v>
                </c:pt>
                <c:pt idx="30">
                  <c:v>ВСЕГО РАСХОДОВ</c:v>
                </c:pt>
              </c:strCache>
            </c:strRef>
          </c:cat>
          <c:val>
            <c:numRef>
              <c:f>'Прил 6 '!$F$15:$F$45</c:f>
              <c:numCache>
                <c:formatCode>#,##0.00</c:formatCode>
                <c:ptCount val="31"/>
                <c:pt idx="2">
                  <c:v>98.412831015248486</c:v>
                </c:pt>
                <c:pt idx="3">
                  <c:v>0</c:v>
                </c:pt>
                <c:pt idx="4">
                  <c:v>98.779688934748251</c:v>
                </c:pt>
                <c:pt idx="5">
                  <c:v>100</c:v>
                </c:pt>
                <c:pt idx="6">
                  <c:v>100</c:v>
                </c:pt>
                <c:pt idx="7">
                  <c:v>0</c:v>
                </c:pt>
                <c:pt idx="8">
                  <c:v>89.979598242310104</c:v>
                </c:pt>
                <c:pt idx="9">
                  <c:v>100</c:v>
                </c:pt>
                <c:pt idx="10">
                  <c:v>100</c:v>
                </c:pt>
                <c:pt idx="11">
                  <c:v>99.899537874221409</c:v>
                </c:pt>
                <c:pt idx="12">
                  <c:v>99.899537874221409</c:v>
                </c:pt>
                <c:pt idx="13">
                  <c:v>0</c:v>
                </c:pt>
                <c:pt idx="14">
                  <c:v>98.611214966582267</c:v>
                </c:pt>
                <c:pt idx="15">
                  <c:v>99.241961337314564</c:v>
                </c:pt>
                <c:pt idx="16">
                  <c:v>86.283080637196633</c:v>
                </c:pt>
                <c:pt idx="17">
                  <c:v>33.97141229426785</c:v>
                </c:pt>
                <c:pt idx="18">
                  <c:v>4.1410250437301732</c:v>
                </c:pt>
                <c:pt idx="19">
                  <c:v>91.026557695575647</c:v>
                </c:pt>
                <c:pt idx="20">
                  <c:v>96.781423738258994</c:v>
                </c:pt>
                <c:pt idx="21">
                  <c:v>100</c:v>
                </c:pt>
                <c:pt idx="22">
                  <c:v>100</c:v>
                </c:pt>
                <c:pt idx="23">
                  <c:v>99.793039603338983</c:v>
                </c:pt>
                <c:pt idx="24">
                  <c:v>99.793039603338983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99.984604403140693</c:v>
                </c:pt>
                <c:pt idx="29">
                  <c:v>99.984604403140693</c:v>
                </c:pt>
                <c:pt idx="30">
                  <c:v>65.124909232484029</c:v>
                </c:pt>
              </c:numCache>
            </c:numRef>
          </c:val>
        </c:ser>
        <c:axId val="65607936"/>
        <c:axId val="65638400"/>
      </c:barChart>
      <c:catAx>
        <c:axId val="65607936"/>
        <c:scaling>
          <c:orientation val="minMax"/>
        </c:scaling>
        <c:axPos val="b"/>
        <c:tickLblPos val="nextTo"/>
        <c:crossAx val="65638400"/>
        <c:crosses val="autoZero"/>
        <c:auto val="1"/>
        <c:lblAlgn val="ctr"/>
        <c:lblOffset val="100"/>
      </c:catAx>
      <c:valAx>
        <c:axId val="65638400"/>
        <c:scaling>
          <c:orientation val="minMax"/>
        </c:scaling>
        <c:axPos val="l"/>
        <c:majorGridlines/>
        <c:numFmt formatCode="General" sourceLinked="1"/>
        <c:tickLblPos val="nextTo"/>
        <c:crossAx val="65607936"/>
        <c:crosses val="autoZero"/>
        <c:crossBetween val="between"/>
      </c:valAx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6913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>
      <selection activeCell="F45" sqref="F45"/>
    </sheetView>
  </sheetViews>
  <sheetFormatPr defaultRowHeight="12.75"/>
  <cols>
    <col min="1" max="1" width="46.140625" customWidth="1"/>
    <col min="2" max="2" width="7.28515625" customWidth="1"/>
    <col min="3" max="3" width="9.140625" customWidth="1"/>
    <col min="4" max="4" width="11.140625" customWidth="1"/>
    <col min="5" max="5" width="10.5703125" customWidth="1"/>
    <col min="6" max="6" width="10.28515625" customWidth="1"/>
  </cols>
  <sheetData>
    <row r="1" spans="1:6">
      <c r="A1" s="1"/>
      <c r="B1" s="1"/>
      <c r="C1" s="4"/>
    </row>
    <row r="2" spans="1:6">
      <c r="A2" s="1"/>
      <c r="B2" s="1"/>
      <c r="C2" s="2"/>
    </row>
    <row r="3" spans="1:6">
      <c r="A3" s="2"/>
      <c r="B3" s="2"/>
      <c r="C3" s="5"/>
    </row>
    <row r="4" spans="1:6" ht="12.75" customHeight="1">
      <c r="A4" s="2"/>
      <c r="B4" s="51" t="s">
        <v>62</v>
      </c>
      <c r="C4" s="51"/>
      <c r="D4" s="51"/>
      <c r="E4" s="51"/>
      <c r="F4" s="51"/>
    </row>
    <row r="5" spans="1:6" ht="12.75" customHeight="1">
      <c r="A5" s="2"/>
      <c r="B5" s="52" t="s">
        <v>15</v>
      </c>
      <c r="C5" s="52"/>
      <c r="D5" s="52"/>
      <c r="E5" s="52"/>
      <c r="F5" s="52"/>
    </row>
    <row r="6" spans="1:6" ht="12.75" customHeight="1">
      <c r="A6" s="2"/>
      <c r="B6" s="52" t="s">
        <v>16</v>
      </c>
      <c r="C6" s="52"/>
      <c r="D6" s="52"/>
      <c r="E6" s="52"/>
      <c r="F6" s="52"/>
    </row>
    <row r="7" spans="1:6" ht="12.75" customHeight="1">
      <c r="A7" s="2"/>
      <c r="B7" s="52" t="s">
        <v>68</v>
      </c>
      <c r="C7" s="52"/>
      <c r="D7" s="52"/>
      <c r="E7" s="52"/>
      <c r="F7" s="52"/>
    </row>
    <row r="8" spans="1:6" ht="12.75" customHeight="1">
      <c r="A8" s="2"/>
      <c r="B8" s="50"/>
      <c r="C8" s="50"/>
      <c r="D8" s="6"/>
    </row>
    <row r="9" spans="1:6">
      <c r="A9" s="2"/>
      <c r="B9" s="49"/>
      <c r="C9" s="49"/>
      <c r="D9" s="6"/>
    </row>
    <row r="10" spans="1:6" ht="20.25" customHeight="1">
      <c r="A10" s="43" t="s">
        <v>11</v>
      </c>
      <c r="B10" s="43"/>
      <c r="C10" s="43"/>
      <c r="D10" s="43"/>
      <c r="E10" s="43"/>
      <c r="F10" s="43"/>
    </row>
    <row r="11" spans="1:6" ht="18" customHeight="1">
      <c r="A11" s="43" t="s">
        <v>65</v>
      </c>
      <c r="B11" s="43"/>
      <c r="C11" s="43"/>
      <c r="D11" s="43"/>
      <c r="E11" s="43"/>
      <c r="F11" s="43"/>
    </row>
    <row r="12" spans="1:6" ht="14.25">
      <c r="A12" s="43"/>
      <c r="B12" s="43"/>
      <c r="C12" s="43"/>
      <c r="D12" s="43"/>
    </row>
    <row r="13" spans="1:6" ht="15.75">
      <c r="A13" s="44"/>
      <c r="B13" s="44"/>
      <c r="C13" s="44"/>
      <c r="D13" s="44"/>
    </row>
    <row r="14" spans="1:6" ht="12.75" customHeight="1">
      <c r="A14" s="45" t="s">
        <v>0</v>
      </c>
      <c r="B14" s="45" t="s">
        <v>20</v>
      </c>
      <c r="C14" s="45" t="s">
        <v>21</v>
      </c>
      <c r="D14" s="48" t="s">
        <v>66</v>
      </c>
      <c r="E14" s="39" t="s">
        <v>67</v>
      </c>
      <c r="F14" s="42" t="s">
        <v>61</v>
      </c>
    </row>
    <row r="15" spans="1:6">
      <c r="A15" s="46"/>
      <c r="B15" s="46"/>
      <c r="C15" s="46"/>
      <c r="D15" s="48"/>
      <c r="E15" s="40"/>
      <c r="F15" s="42"/>
    </row>
    <row r="16" spans="1:6" ht="32.25" customHeight="1">
      <c r="A16" s="47"/>
      <c r="B16" s="47"/>
      <c r="C16" s="47"/>
      <c r="D16" s="48"/>
      <c r="E16" s="41"/>
      <c r="F16" s="42"/>
    </row>
    <row r="17" spans="1:6" ht="17.25" customHeight="1">
      <c r="A17" s="13" t="s">
        <v>24</v>
      </c>
      <c r="B17" s="14" t="s">
        <v>22</v>
      </c>
      <c r="C17" s="14" t="s">
        <v>23</v>
      </c>
      <c r="D17" s="15">
        <f>SUM(D18:D23)</f>
        <v>11970.37</v>
      </c>
      <c r="E17" s="15">
        <f>SUM(E18:E23)</f>
        <v>11780.380000000001</v>
      </c>
      <c r="F17" s="23">
        <f>E17/D17*100</f>
        <v>98.412831015248486</v>
      </c>
    </row>
    <row r="18" spans="1:6" ht="41.25" customHeight="1">
      <c r="A18" s="33" t="s">
        <v>25</v>
      </c>
      <c r="B18" s="17" t="s">
        <v>22</v>
      </c>
      <c r="C18" s="34" t="s">
        <v>26</v>
      </c>
      <c r="D18" s="18">
        <v>0</v>
      </c>
      <c r="E18" s="18">
        <v>0</v>
      </c>
      <c r="F18" s="18">
        <v>0</v>
      </c>
    </row>
    <row r="19" spans="1:6" ht="15.75" customHeight="1">
      <c r="A19" s="19" t="s">
        <v>1</v>
      </c>
      <c r="B19" s="17" t="s">
        <v>22</v>
      </c>
      <c r="C19" s="17" t="s">
        <v>27</v>
      </c>
      <c r="D19" s="18">
        <v>10563.7</v>
      </c>
      <c r="E19" s="18">
        <v>10434.790000000001</v>
      </c>
      <c r="F19" s="18">
        <f t="shared" ref="F19:F45" si="0">E19/D19*100</f>
        <v>98.779688934748251</v>
      </c>
    </row>
    <row r="20" spans="1:6" ht="44.25" customHeight="1">
      <c r="A20" s="35" t="s">
        <v>56</v>
      </c>
      <c r="B20" s="17" t="s">
        <v>22</v>
      </c>
      <c r="C20" s="21" t="s">
        <v>57</v>
      </c>
      <c r="D20" s="18">
        <v>257.10000000000002</v>
      </c>
      <c r="E20" s="18">
        <v>257.10000000000002</v>
      </c>
      <c r="F20" s="18">
        <f t="shared" si="0"/>
        <v>100</v>
      </c>
    </row>
    <row r="21" spans="1:6" ht="19.5" customHeight="1">
      <c r="A21" s="38" t="s">
        <v>63</v>
      </c>
      <c r="B21" s="17" t="s">
        <v>22</v>
      </c>
      <c r="C21" s="21" t="s">
        <v>43</v>
      </c>
      <c r="D21" s="18">
        <v>629.80999999999995</v>
      </c>
      <c r="E21" s="18">
        <v>629.80999999999995</v>
      </c>
      <c r="F21" s="18">
        <f t="shared" si="0"/>
        <v>100</v>
      </c>
    </row>
    <row r="22" spans="1:6">
      <c r="A22" s="20" t="s">
        <v>2</v>
      </c>
      <c r="B22" s="17" t="s">
        <v>22</v>
      </c>
      <c r="C22" s="21" t="s">
        <v>28</v>
      </c>
      <c r="D22" s="18">
        <v>10</v>
      </c>
      <c r="E22" s="18">
        <v>0</v>
      </c>
      <c r="F22" s="18">
        <f t="shared" si="0"/>
        <v>0</v>
      </c>
    </row>
    <row r="23" spans="1:6" ht="13.5" customHeight="1">
      <c r="A23" s="20" t="s">
        <v>31</v>
      </c>
      <c r="B23" s="17" t="s">
        <v>22</v>
      </c>
      <c r="C23" s="21" t="s">
        <v>29</v>
      </c>
      <c r="D23" s="18">
        <v>509.76</v>
      </c>
      <c r="E23" s="18">
        <v>458.68</v>
      </c>
      <c r="F23" s="18">
        <f t="shared" si="0"/>
        <v>89.979598242310104</v>
      </c>
    </row>
    <row r="24" spans="1:6" ht="18" customHeight="1">
      <c r="A24" s="36" t="s">
        <v>30</v>
      </c>
      <c r="B24" s="37" t="s">
        <v>32</v>
      </c>
      <c r="C24" s="14" t="s">
        <v>23</v>
      </c>
      <c r="D24" s="15">
        <f>D25</f>
        <v>278.3</v>
      </c>
      <c r="E24" s="15">
        <f>E25</f>
        <v>278.3</v>
      </c>
      <c r="F24" s="23">
        <f t="shared" si="0"/>
        <v>100</v>
      </c>
    </row>
    <row r="25" spans="1:6" ht="17.25" customHeight="1">
      <c r="A25" s="19" t="s">
        <v>3</v>
      </c>
      <c r="B25" s="17" t="s">
        <v>32</v>
      </c>
      <c r="C25" s="17" t="s">
        <v>26</v>
      </c>
      <c r="D25" s="18">
        <v>278.3</v>
      </c>
      <c r="E25" s="18">
        <v>278.3</v>
      </c>
      <c r="F25" s="18">
        <f t="shared" si="0"/>
        <v>100</v>
      </c>
    </row>
    <row r="26" spans="1:6" ht="30" customHeight="1">
      <c r="A26" s="13" t="s">
        <v>33</v>
      </c>
      <c r="B26" s="14" t="s">
        <v>26</v>
      </c>
      <c r="C26" s="14" t="s">
        <v>23</v>
      </c>
      <c r="D26" s="15">
        <f>SUM(D27:D28)</f>
        <v>199.08</v>
      </c>
      <c r="E26" s="15">
        <f>SUM(E27:E28)</f>
        <v>198.88</v>
      </c>
      <c r="F26" s="23">
        <f t="shared" si="0"/>
        <v>99.899537874221409</v>
      </c>
    </row>
    <row r="27" spans="1:6" ht="32.25" customHeight="1">
      <c r="A27" s="19" t="s">
        <v>4</v>
      </c>
      <c r="B27" s="17" t="s">
        <v>26</v>
      </c>
      <c r="C27" s="17" t="s">
        <v>34</v>
      </c>
      <c r="D27" s="18">
        <v>199.08</v>
      </c>
      <c r="E27" s="18">
        <v>198.88</v>
      </c>
      <c r="F27" s="18">
        <f t="shared" si="0"/>
        <v>99.899537874221409</v>
      </c>
    </row>
    <row r="28" spans="1:6" ht="30" customHeight="1">
      <c r="A28" s="19" t="s">
        <v>19</v>
      </c>
      <c r="B28" s="17" t="s">
        <v>26</v>
      </c>
      <c r="C28" s="17" t="s">
        <v>37</v>
      </c>
      <c r="D28" s="18">
        <v>0</v>
      </c>
      <c r="E28" s="18">
        <v>0</v>
      </c>
      <c r="F28" s="18">
        <v>0</v>
      </c>
    </row>
    <row r="29" spans="1:6" ht="15" customHeight="1">
      <c r="A29" s="13" t="s">
        <v>35</v>
      </c>
      <c r="B29" s="14" t="s">
        <v>27</v>
      </c>
      <c r="C29" s="14" t="s">
        <v>23</v>
      </c>
      <c r="D29" s="15">
        <f>SUM(D30:D31)</f>
        <v>11233.560000000001</v>
      </c>
      <c r="E29" s="15">
        <f>SUM(E30:E31)</f>
        <v>11077.550000000001</v>
      </c>
      <c r="F29" s="23">
        <f t="shared" si="0"/>
        <v>98.611214966582267</v>
      </c>
    </row>
    <row r="30" spans="1:6" ht="15.75" customHeight="1">
      <c r="A30" s="19" t="s">
        <v>38</v>
      </c>
      <c r="B30" s="17" t="s">
        <v>27</v>
      </c>
      <c r="C30" s="17" t="s">
        <v>34</v>
      </c>
      <c r="D30" s="18">
        <v>10686.79</v>
      </c>
      <c r="E30" s="18">
        <v>10605.78</v>
      </c>
      <c r="F30" s="18">
        <f t="shared" si="0"/>
        <v>99.241961337314564</v>
      </c>
    </row>
    <row r="31" spans="1:6" ht="15.75" customHeight="1">
      <c r="A31" s="19" t="s">
        <v>13</v>
      </c>
      <c r="B31" s="17" t="s">
        <v>27</v>
      </c>
      <c r="C31" s="17" t="s">
        <v>39</v>
      </c>
      <c r="D31" s="18">
        <v>546.77</v>
      </c>
      <c r="E31" s="18">
        <v>471.77</v>
      </c>
      <c r="F31" s="18">
        <f t="shared" si="0"/>
        <v>86.283080637196633</v>
      </c>
    </row>
    <row r="32" spans="1:6" ht="19.5" customHeight="1">
      <c r="A32" s="13" t="s">
        <v>40</v>
      </c>
      <c r="B32" s="14" t="s">
        <v>41</v>
      </c>
      <c r="C32" s="14" t="s">
        <v>23</v>
      </c>
      <c r="D32" s="15">
        <f>D33+D34+D35</f>
        <v>42074.729999999996</v>
      </c>
      <c r="E32" s="15">
        <f>E33+E34+E35</f>
        <v>14293.380000000001</v>
      </c>
      <c r="F32" s="23">
        <f t="shared" si="0"/>
        <v>33.97141229426785</v>
      </c>
    </row>
    <row r="33" spans="1:6">
      <c r="A33" s="19" t="s">
        <v>6</v>
      </c>
      <c r="B33" s="17" t="s">
        <v>41</v>
      </c>
      <c r="C33" s="17" t="s">
        <v>22</v>
      </c>
      <c r="D33" s="18">
        <v>28332.84</v>
      </c>
      <c r="E33" s="18">
        <v>1173.27</v>
      </c>
      <c r="F33" s="18">
        <f t="shared" si="0"/>
        <v>4.1410250437301732</v>
      </c>
    </row>
    <row r="34" spans="1:6">
      <c r="A34" s="19" t="s">
        <v>7</v>
      </c>
      <c r="B34" s="17" t="s">
        <v>41</v>
      </c>
      <c r="C34" s="17" t="s">
        <v>32</v>
      </c>
      <c r="D34" s="18">
        <v>3118.87</v>
      </c>
      <c r="E34" s="18">
        <v>2839</v>
      </c>
      <c r="F34" s="18">
        <f t="shared" si="0"/>
        <v>91.026557695575647</v>
      </c>
    </row>
    <row r="35" spans="1:6" ht="15" customHeight="1">
      <c r="A35" s="19" t="s">
        <v>12</v>
      </c>
      <c r="B35" s="17" t="s">
        <v>41</v>
      </c>
      <c r="C35" s="17" t="s">
        <v>26</v>
      </c>
      <c r="D35" s="18">
        <v>10623.02</v>
      </c>
      <c r="E35" s="18">
        <v>10281.11</v>
      </c>
      <c r="F35" s="18">
        <f t="shared" si="0"/>
        <v>96.781423738258994</v>
      </c>
    </row>
    <row r="36" spans="1:6" ht="15" customHeight="1">
      <c r="A36" s="13" t="s">
        <v>42</v>
      </c>
      <c r="B36" s="14" t="s">
        <v>43</v>
      </c>
      <c r="C36" s="14" t="s">
        <v>23</v>
      </c>
      <c r="D36" s="15">
        <f>D37</f>
        <v>344.31</v>
      </c>
      <c r="E36" s="15">
        <f>E37</f>
        <v>344.31</v>
      </c>
      <c r="F36" s="23">
        <f t="shared" si="0"/>
        <v>100</v>
      </c>
    </row>
    <row r="37" spans="1:6" ht="14.25" customHeight="1">
      <c r="A37" s="19" t="s">
        <v>10</v>
      </c>
      <c r="B37" s="17" t="s">
        <v>43</v>
      </c>
      <c r="C37" s="17" t="s">
        <v>43</v>
      </c>
      <c r="D37" s="18">
        <v>344.31</v>
      </c>
      <c r="E37" s="18">
        <v>344.31</v>
      </c>
      <c r="F37" s="18">
        <f t="shared" si="0"/>
        <v>100</v>
      </c>
    </row>
    <row r="38" spans="1:6" ht="15.75" customHeight="1">
      <c r="A38" s="13" t="s">
        <v>44</v>
      </c>
      <c r="B38" s="14" t="s">
        <v>45</v>
      </c>
      <c r="C38" s="14" t="s">
        <v>23</v>
      </c>
      <c r="D38" s="15">
        <f>D39</f>
        <v>12746.4</v>
      </c>
      <c r="E38" s="15">
        <f>E39</f>
        <v>12720.02</v>
      </c>
      <c r="F38" s="23">
        <f t="shared" si="0"/>
        <v>99.793039603338983</v>
      </c>
    </row>
    <row r="39" spans="1:6" ht="14.25" customHeight="1">
      <c r="A39" s="19" t="s">
        <v>8</v>
      </c>
      <c r="B39" s="17" t="s">
        <v>45</v>
      </c>
      <c r="C39" s="17" t="s">
        <v>22</v>
      </c>
      <c r="D39" s="18">
        <v>12746.4</v>
      </c>
      <c r="E39" s="18">
        <v>12720.02</v>
      </c>
      <c r="F39" s="18">
        <f t="shared" si="0"/>
        <v>99.793039603338983</v>
      </c>
    </row>
    <row r="40" spans="1:6">
      <c r="A40" s="13" t="s">
        <v>46</v>
      </c>
      <c r="B40" s="24">
        <v>10</v>
      </c>
      <c r="C40" s="14" t="s">
        <v>23</v>
      </c>
      <c r="D40" s="23">
        <f>D41+D42</f>
        <v>1166.98</v>
      </c>
      <c r="E40" s="23">
        <f>E41+E42</f>
        <v>1166.98</v>
      </c>
      <c r="F40" s="23">
        <f t="shared" si="0"/>
        <v>100</v>
      </c>
    </row>
    <row r="41" spans="1:6" ht="16.5" customHeight="1">
      <c r="A41" s="19" t="s">
        <v>14</v>
      </c>
      <c r="B41" s="25">
        <v>10</v>
      </c>
      <c r="C41" s="17" t="s">
        <v>22</v>
      </c>
      <c r="D41" s="18">
        <v>1166.08</v>
      </c>
      <c r="E41" s="18">
        <v>1166.08</v>
      </c>
      <c r="F41" s="18">
        <f t="shared" si="0"/>
        <v>100</v>
      </c>
    </row>
    <row r="42" spans="1:6" ht="16.5" customHeight="1">
      <c r="A42" s="19" t="s">
        <v>64</v>
      </c>
      <c r="B42" s="25">
        <v>10</v>
      </c>
      <c r="C42" s="17" t="s">
        <v>27</v>
      </c>
      <c r="D42" s="18">
        <v>0.9</v>
      </c>
      <c r="E42" s="18">
        <v>0.9</v>
      </c>
      <c r="F42" s="18">
        <f t="shared" si="0"/>
        <v>100</v>
      </c>
    </row>
    <row r="43" spans="1:6" ht="18.75" customHeight="1">
      <c r="A43" s="13" t="s">
        <v>47</v>
      </c>
      <c r="B43" s="14" t="s">
        <v>28</v>
      </c>
      <c r="C43" s="14" t="s">
        <v>23</v>
      </c>
      <c r="D43" s="15">
        <f>SUM(D44:D44)</f>
        <v>714.49</v>
      </c>
      <c r="E43" s="15">
        <f>SUM(E44:E44)</f>
        <v>714.38</v>
      </c>
      <c r="F43" s="23">
        <f t="shared" si="0"/>
        <v>99.984604403140693</v>
      </c>
    </row>
    <row r="44" spans="1:6" ht="17.25" customHeight="1">
      <c r="A44" s="19" t="s">
        <v>18</v>
      </c>
      <c r="B44" s="17" t="s">
        <v>28</v>
      </c>
      <c r="C44" s="17" t="s">
        <v>32</v>
      </c>
      <c r="D44" s="18">
        <v>714.49</v>
      </c>
      <c r="E44" s="18">
        <v>714.38</v>
      </c>
      <c r="F44" s="18">
        <f t="shared" si="0"/>
        <v>99.984604403140693</v>
      </c>
    </row>
    <row r="45" spans="1:6" ht="17.25" customHeight="1">
      <c r="A45" s="26" t="s">
        <v>9</v>
      </c>
      <c r="B45" s="24"/>
      <c r="C45" s="24"/>
      <c r="D45" s="15">
        <f>D17+D24+D26+D29+D32+D38+D43+D36+D40</f>
        <v>80728.219999999987</v>
      </c>
      <c r="E45" s="15">
        <f>E17+E24+E26+E29+E32+E38+E43+E36+E40</f>
        <v>52574.180000000008</v>
      </c>
      <c r="F45" s="23">
        <f t="shared" si="0"/>
        <v>65.124909232484029</v>
      </c>
    </row>
    <row r="46" spans="1:6">
      <c r="A46" s="1"/>
      <c r="B46" s="1"/>
      <c r="C46" s="3"/>
    </row>
    <row r="47" spans="1:6">
      <c r="A47" s="1"/>
      <c r="B47" s="1"/>
      <c r="C47" s="3"/>
    </row>
  </sheetData>
  <mergeCells count="16">
    <mergeCell ref="B9:C9"/>
    <mergeCell ref="B8:C8"/>
    <mergeCell ref="B4:F4"/>
    <mergeCell ref="B5:F5"/>
    <mergeCell ref="B6:F6"/>
    <mergeCell ref="B7:F7"/>
    <mergeCell ref="E14:E16"/>
    <mergeCell ref="F14:F16"/>
    <mergeCell ref="A10:F10"/>
    <mergeCell ref="A11:F11"/>
    <mergeCell ref="A12:D12"/>
    <mergeCell ref="A13:D13"/>
    <mergeCell ref="A14:A16"/>
    <mergeCell ref="B14:B16"/>
    <mergeCell ref="C14:C16"/>
    <mergeCell ref="D14:D16"/>
  </mergeCells>
  <pageMargins left="1.1811023622047245" right="0" top="0.19685039370078741" bottom="0.19685039370078741" header="0.51181102362204722" footer="0.51181102362204722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topLeftCell="A7" workbookViewId="0">
      <selection activeCell="A11" sqref="A11:J11"/>
    </sheetView>
  </sheetViews>
  <sheetFormatPr defaultRowHeight="12.75"/>
  <cols>
    <col min="1" max="1" width="32.7109375" customWidth="1"/>
    <col min="2" max="2" width="4.140625" customWidth="1"/>
    <col min="3" max="3" width="4.85546875" customWidth="1"/>
    <col min="4" max="5" width="8.28515625" customWidth="1"/>
    <col min="6" max="6" width="8.5703125" customWidth="1"/>
    <col min="7" max="7" width="7.7109375" customWidth="1"/>
    <col min="8" max="8" width="8.7109375" customWidth="1"/>
    <col min="9" max="9" width="6.5703125" customWidth="1"/>
    <col min="10" max="10" width="6" customWidth="1"/>
  </cols>
  <sheetData>
    <row r="1" spans="1:10">
      <c r="A1" s="1"/>
      <c r="B1" s="1"/>
      <c r="C1" s="4"/>
      <c r="D1" s="4"/>
      <c r="E1" s="4"/>
      <c r="F1" s="4"/>
      <c r="G1" s="4"/>
    </row>
    <row r="2" spans="1:10">
      <c r="A2" s="1"/>
      <c r="B2" s="1"/>
      <c r="C2" s="2"/>
      <c r="D2" s="2"/>
      <c r="E2" s="2"/>
      <c r="F2" s="2"/>
      <c r="G2" s="2"/>
    </row>
    <row r="3" spans="1:10">
      <c r="A3" s="2"/>
      <c r="B3" s="2"/>
      <c r="C3" s="7"/>
      <c r="D3" s="27"/>
      <c r="E3" s="29"/>
      <c r="F3" s="7"/>
      <c r="G3" s="9"/>
    </row>
    <row r="4" spans="1:10" ht="12.75" customHeight="1">
      <c r="A4" s="2"/>
      <c r="B4" s="51"/>
      <c r="C4" s="51"/>
      <c r="D4" s="51"/>
      <c r="E4" s="51"/>
      <c r="F4" s="51"/>
      <c r="G4" s="51"/>
      <c r="H4" s="51"/>
    </row>
    <row r="5" spans="1:10" ht="12.75" customHeight="1">
      <c r="A5" s="2"/>
      <c r="B5" s="52"/>
      <c r="C5" s="52"/>
      <c r="D5" s="52"/>
      <c r="E5" s="52"/>
      <c r="F5" s="52"/>
      <c r="G5" s="52"/>
      <c r="H5" s="52"/>
    </row>
    <row r="6" spans="1:10" ht="12.75" customHeight="1">
      <c r="A6" s="2"/>
      <c r="B6" s="52"/>
      <c r="C6" s="52"/>
      <c r="D6" s="52"/>
      <c r="E6" s="52"/>
      <c r="F6" s="52"/>
      <c r="G6" s="52"/>
      <c r="H6" s="52"/>
    </row>
    <row r="7" spans="1:10" ht="12.75" customHeight="1">
      <c r="A7" s="2"/>
      <c r="B7" s="52"/>
      <c r="C7" s="52"/>
      <c r="D7" s="52"/>
      <c r="E7" s="52"/>
      <c r="F7" s="52"/>
      <c r="G7" s="52"/>
      <c r="H7" s="52"/>
    </row>
    <row r="8" spans="1:10" ht="12.75" customHeight="1">
      <c r="A8" s="2"/>
      <c r="B8" s="50"/>
      <c r="C8" s="50"/>
      <c r="D8" s="28"/>
      <c r="E8" s="30"/>
      <c r="F8" s="8"/>
      <c r="G8" s="10"/>
      <c r="H8" s="6"/>
    </row>
    <row r="9" spans="1:10">
      <c r="A9" s="2"/>
      <c r="B9" s="49"/>
      <c r="C9" s="49"/>
      <c r="D9" s="27"/>
      <c r="E9" s="29"/>
      <c r="F9" s="7"/>
      <c r="G9" s="9"/>
      <c r="H9" s="6"/>
    </row>
    <row r="10" spans="1:10" ht="20.25" customHeight="1">
      <c r="A10" s="54" t="s">
        <v>52</v>
      </c>
      <c r="B10" s="54"/>
      <c r="C10" s="54"/>
      <c r="D10" s="54"/>
      <c r="E10" s="54"/>
      <c r="F10" s="54"/>
      <c r="G10" s="54"/>
      <c r="H10" s="54"/>
      <c r="I10" s="54"/>
      <c r="J10" s="54"/>
    </row>
    <row r="11" spans="1:10" ht="18" customHeight="1">
      <c r="A11" s="43" t="s">
        <v>55</v>
      </c>
      <c r="B11" s="43"/>
      <c r="C11" s="43"/>
      <c r="D11" s="43"/>
      <c r="E11" s="43"/>
      <c r="F11" s="43"/>
      <c r="G11" s="43"/>
      <c r="H11" s="43"/>
      <c r="I11" s="43"/>
      <c r="J11" s="43"/>
    </row>
    <row r="12" spans="1:10" ht="14.25">
      <c r="A12" s="32"/>
      <c r="B12" s="32"/>
      <c r="C12" s="32"/>
      <c r="D12" s="32"/>
      <c r="E12" s="32"/>
      <c r="F12" s="32"/>
      <c r="G12" s="32"/>
      <c r="H12" s="32"/>
    </row>
    <row r="13" spans="1:10" ht="15.75">
      <c r="A13" s="44"/>
      <c r="B13" s="44"/>
      <c r="C13" s="44"/>
      <c r="D13" s="44"/>
      <c r="E13" s="44"/>
      <c r="F13" s="44"/>
      <c r="G13" s="44"/>
      <c r="H13" s="44"/>
    </row>
    <row r="14" spans="1:10" ht="12.75" customHeight="1">
      <c r="A14" s="45" t="s">
        <v>0</v>
      </c>
      <c r="B14" s="45" t="s">
        <v>20</v>
      </c>
      <c r="C14" s="45" t="s">
        <v>21</v>
      </c>
      <c r="D14" s="45" t="s">
        <v>54</v>
      </c>
      <c r="E14" s="45" t="s">
        <v>58</v>
      </c>
      <c r="F14" s="45" t="s">
        <v>53</v>
      </c>
      <c r="G14" s="45" t="s">
        <v>50</v>
      </c>
      <c r="H14" s="48" t="s">
        <v>48</v>
      </c>
      <c r="I14" s="53" t="s">
        <v>59</v>
      </c>
      <c r="J14" s="53" t="s">
        <v>60</v>
      </c>
    </row>
    <row r="15" spans="1:10">
      <c r="A15" s="46"/>
      <c r="B15" s="46"/>
      <c r="C15" s="46"/>
      <c r="D15" s="46"/>
      <c r="E15" s="46"/>
      <c r="F15" s="46"/>
      <c r="G15" s="46"/>
      <c r="H15" s="48"/>
      <c r="I15" s="53"/>
      <c r="J15" s="53"/>
    </row>
    <row r="16" spans="1:10" ht="60" customHeight="1">
      <c r="A16" s="47"/>
      <c r="B16" s="47"/>
      <c r="C16" s="47"/>
      <c r="D16" s="47"/>
      <c r="E16" s="47"/>
      <c r="F16" s="47"/>
      <c r="G16" s="47"/>
      <c r="H16" s="48"/>
      <c r="I16" s="53"/>
      <c r="J16" s="53"/>
    </row>
    <row r="17" spans="1:10" ht="31.5" customHeight="1">
      <c r="A17" s="13" t="s">
        <v>24</v>
      </c>
      <c r="B17" s="14" t="s">
        <v>22</v>
      </c>
      <c r="C17" s="14" t="s">
        <v>23</v>
      </c>
      <c r="D17" s="15">
        <f>SUM(D18:D21)</f>
        <v>11905.7</v>
      </c>
      <c r="E17" s="15">
        <f>SUM(E18:E21)</f>
        <v>11905.7</v>
      </c>
      <c r="F17" s="15">
        <f>SUM(F18:F21)</f>
        <v>11935.1</v>
      </c>
      <c r="G17" s="15">
        <f>SUM(G18:G21)</f>
        <v>7134.36</v>
      </c>
      <c r="H17" s="15">
        <f>SUM(H18:H21)</f>
        <v>11890</v>
      </c>
      <c r="I17" s="31">
        <f>H17/D17*100</f>
        <v>99.868130391325167</v>
      </c>
      <c r="J17" s="31">
        <f>H17/E17*100</f>
        <v>99.868130391325167</v>
      </c>
    </row>
    <row r="18" spans="1:10" ht="64.5" customHeight="1">
      <c r="A18" s="16" t="s">
        <v>25</v>
      </c>
      <c r="B18" s="17" t="s">
        <v>22</v>
      </c>
      <c r="C18" s="17" t="s">
        <v>26</v>
      </c>
      <c r="D18" s="18">
        <v>489</v>
      </c>
      <c r="E18" s="18">
        <v>489</v>
      </c>
      <c r="F18" s="18">
        <v>489</v>
      </c>
      <c r="G18" s="18">
        <v>280.5</v>
      </c>
      <c r="H18" s="18">
        <v>489</v>
      </c>
      <c r="I18" s="31">
        <f>H18/D18*100</f>
        <v>100</v>
      </c>
      <c r="J18" s="31">
        <f t="shared" ref="J18:J44" si="0">H18/E18*100</f>
        <v>100</v>
      </c>
    </row>
    <row r="19" spans="1:10" ht="17.25" customHeight="1">
      <c r="A19" s="19" t="s">
        <v>1</v>
      </c>
      <c r="B19" s="17" t="s">
        <v>22</v>
      </c>
      <c r="C19" s="17" t="s">
        <v>27</v>
      </c>
      <c r="D19" s="18">
        <v>9800</v>
      </c>
      <c r="E19" s="18">
        <v>9800</v>
      </c>
      <c r="F19" s="18">
        <v>9801</v>
      </c>
      <c r="G19" s="18">
        <v>6108.2</v>
      </c>
      <c r="H19" s="18">
        <f>10000+1</f>
        <v>10001</v>
      </c>
      <c r="I19" s="31">
        <f>H19/D19*100</f>
        <v>102.05102040816327</v>
      </c>
      <c r="J19" s="31">
        <f t="shared" si="0"/>
        <v>102.05102040816327</v>
      </c>
    </row>
    <row r="20" spans="1:10">
      <c r="A20" s="20" t="s">
        <v>2</v>
      </c>
      <c r="B20" s="17" t="s">
        <v>22</v>
      </c>
      <c r="C20" s="21" t="s">
        <v>28</v>
      </c>
      <c r="D20" s="18">
        <v>300</v>
      </c>
      <c r="E20" s="18">
        <v>300</v>
      </c>
      <c r="F20" s="18">
        <v>300</v>
      </c>
      <c r="G20" s="18">
        <v>0</v>
      </c>
      <c r="H20" s="18">
        <v>300</v>
      </c>
      <c r="I20" s="31">
        <f>H20/D20*100</f>
        <v>100</v>
      </c>
      <c r="J20" s="31">
        <f t="shared" si="0"/>
        <v>100</v>
      </c>
    </row>
    <row r="21" spans="1:10" ht="13.5" customHeight="1">
      <c r="A21" s="20" t="s">
        <v>31</v>
      </c>
      <c r="B21" s="17" t="s">
        <v>22</v>
      </c>
      <c r="C21" s="21" t="s">
        <v>29</v>
      </c>
      <c r="D21" s="18">
        <f>1100+216.7</f>
        <v>1316.7</v>
      </c>
      <c r="E21" s="18">
        <v>1316.7</v>
      </c>
      <c r="F21" s="18">
        <v>1345.1</v>
      </c>
      <c r="G21" s="18">
        <v>745.66</v>
      </c>
      <c r="H21" s="18">
        <f>1100</f>
        <v>1100</v>
      </c>
      <c r="I21" s="31">
        <f>H21/D21*100</f>
        <v>83.542188805346697</v>
      </c>
      <c r="J21" s="31">
        <f t="shared" si="0"/>
        <v>83.542188805346697</v>
      </c>
    </row>
    <row r="22" spans="1:10" ht="15" customHeight="1">
      <c r="A22" s="13" t="s">
        <v>30</v>
      </c>
      <c r="B22" s="14" t="s">
        <v>32</v>
      </c>
      <c r="C22" s="14" t="s">
        <v>23</v>
      </c>
      <c r="D22" s="15">
        <f>D23</f>
        <v>233.7</v>
      </c>
      <c r="E22" s="15">
        <f>E23</f>
        <v>233.7</v>
      </c>
      <c r="F22" s="15" t="str">
        <f>F23</f>
        <v>233,73</v>
      </c>
      <c r="G22" s="15" t="str">
        <f>G23</f>
        <v>164,28</v>
      </c>
      <c r="H22" s="15">
        <f>H23</f>
        <v>233.7</v>
      </c>
      <c r="I22" s="31">
        <f t="shared" ref="I22:I23" si="1">H22/D22*100</f>
        <v>100</v>
      </c>
      <c r="J22" s="31">
        <f t="shared" si="0"/>
        <v>100</v>
      </c>
    </row>
    <row r="23" spans="1:10" ht="32.25" customHeight="1">
      <c r="A23" s="19" t="s">
        <v>3</v>
      </c>
      <c r="B23" s="17" t="s">
        <v>32</v>
      </c>
      <c r="C23" s="17" t="s">
        <v>26</v>
      </c>
      <c r="D23" s="18">
        <v>233.7</v>
      </c>
      <c r="E23" s="18">
        <v>233.7</v>
      </c>
      <c r="F23" s="17" t="s">
        <v>49</v>
      </c>
      <c r="G23" s="17" t="s">
        <v>51</v>
      </c>
      <c r="H23" s="18">
        <f>233.67+0.03</f>
        <v>233.7</v>
      </c>
      <c r="I23" s="31">
        <f t="shared" si="1"/>
        <v>100</v>
      </c>
      <c r="J23" s="31">
        <f t="shared" si="0"/>
        <v>100</v>
      </c>
    </row>
    <row r="24" spans="1:10" ht="42" customHeight="1">
      <c r="A24" s="13" t="s">
        <v>33</v>
      </c>
      <c r="B24" s="14" t="s">
        <v>26</v>
      </c>
      <c r="C24" s="14" t="s">
        <v>23</v>
      </c>
      <c r="D24" s="15">
        <f>SUM(D25:D27)</f>
        <v>320</v>
      </c>
      <c r="E24" s="15">
        <f>SUM(E25:E27)</f>
        <v>320</v>
      </c>
      <c r="F24" s="15">
        <f>SUM(F25:F27)</f>
        <v>320</v>
      </c>
      <c r="G24" s="15">
        <f>SUM(G25:G27)</f>
        <v>149.19</v>
      </c>
      <c r="H24" s="15">
        <f>SUM(H25:H27)</f>
        <v>370</v>
      </c>
      <c r="I24" s="31">
        <f t="shared" ref="I24:I44" si="2">H24/D24*100</f>
        <v>115.625</v>
      </c>
      <c r="J24" s="31">
        <f t="shared" si="0"/>
        <v>115.625</v>
      </c>
    </row>
    <row r="25" spans="1:10" ht="36" customHeight="1">
      <c r="A25" s="19" t="s">
        <v>4</v>
      </c>
      <c r="B25" s="17" t="s">
        <v>26</v>
      </c>
      <c r="C25" s="17" t="s">
        <v>34</v>
      </c>
      <c r="D25" s="18">
        <v>150</v>
      </c>
      <c r="E25" s="18">
        <v>150</v>
      </c>
      <c r="F25" s="18">
        <v>150</v>
      </c>
      <c r="G25" s="18">
        <v>63.7</v>
      </c>
      <c r="H25" s="18">
        <v>200</v>
      </c>
      <c r="I25" s="31">
        <f t="shared" si="2"/>
        <v>133.33333333333331</v>
      </c>
      <c r="J25" s="31">
        <f t="shared" si="0"/>
        <v>133.33333333333331</v>
      </c>
    </row>
    <row r="26" spans="1:10" ht="18" customHeight="1">
      <c r="A26" s="19" t="s">
        <v>5</v>
      </c>
      <c r="B26" s="17" t="s">
        <v>26</v>
      </c>
      <c r="C26" s="17" t="s">
        <v>36</v>
      </c>
      <c r="D26" s="18">
        <v>150</v>
      </c>
      <c r="E26" s="18">
        <v>150</v>
      </c>
      <c r="F26" s="18">
        <v>150</v>
      </c>
      <c r="G26" s="18">
        <v>85.49</v>
      </c>
      <c r="H26" s="18">
        <v>150</v>
      </c>
      <c r="I26" s="31">
        <f t="shared" si="2"/>
        <v>100</v>
      </c>
      <c r="J26" s="31">
        <f t="shared" si="0"/>
        <v>100</v>
      </c>
    </row>
    <row r="27" spans="1:10" ht="42" customHeight="1">
      <c r="A27" s="19" t="s">
        <v>19</v>
      </c>
      <c r="B27" s="17" t="s">
        <v>26</v>
      </c>
      <c r="C27" s="17" t="s">
        <v>37</v>
      </c>
      <c r="D27" s="18">
        <v>20</v>
      </c>
      <c r="E27" s="18">
        <v>20</v>
      </c>
      <c r="F27" s="22">
        <v>20</v>
      </c>
      <c r="G27" s="22">
        <v>0</v>
      </c>
      <c r="H27" s="18">
        <v>20</v>
      </c>
      <c r="I27" s="31">
        <f t="shared" si="2"/>
        <v>100</v>
      </c>
      <c r="J27" s="31">
        <f t="shared" si="0"/>
        <v>100</v>
      </c>
    </row>
    <row r="28" spans="1:10" ht="15" customHeight="1">
      <c r="A28" s="13" t="s">
        <v>35</v>
      </c>
      <c r="B28" s="14" t="s">
        <v>27</v>
      </c>
      <c r="C28" s="14" t="s">
        <v>23</v>
      </c>
      <c r="D28" s="15">
        <f>SUM(D29:D31)</f>
        <v>5915.98</v>
      </c>
      <c r="E28" s="15">
        <f>SUM(E29:E31)</f>
        <v>4498</v>
      </c>
      <c r="F28" s="15">
        <f>SUM(F29:F31)</f>
        <v>9121.66</v>
      </c>
      <c r="G28" s="15">
        <f>SUM(G29:G31)</f>
        <v>4425.1100000000006</v>
      </c>
      <c r="H28" s="15">
        <f>SUM(H29:H31)</f>
        <v>4504.79</v>
      </c>
      <c r="I28" s="31">
        <f t="shared" si="2"/>
        <v>76.146133016000732</v>
      </c>
      <c r="J28" s="31">
        <f t="shared" si="0"/>
        <v>100.15095598043575</v>
      </c>
    </row>
    <row r="29" spans="1:10" ht="15.75" customHeight="1">
      <c r="A29" s="19" t="s">
        <v>38</v>
      </c>
      <c r="B29" s="17" t="s">
        <v>27</v>
      </c>
      <c r="C29" s="17" t="s">
        <v>34</v>
      </c>
      <c r="D29" s="18">
        <f>3700+981.96+736.02</f>
        <v>5417.98</v>
      </c>
      <c r="E29" s="18">
        <v>4000</v>
      </c>
      <c r="F29" s="18">
        <v>8612.6</v>
      </c>
      <c r="G29" s="18">
        <v>4135.01</v>
      </c>
      <c r="H29" s="18">
        <f>4000</f>
        <v>4000</v>
      </c>
      <c r="I29" s="31">
        <f t="shared" si="2"/>
        <v>73.828253334268496</v>
      </c>
      <c r="J29" s="31">
        <f t="shared" si="0"/>
        <v>100</v>
      </c>
    </row>
    <row r="30" spans="1:10" ht="21.75" customHeight="1">
      <c r="A30" s="19" t="s">
        <v>17</v>
      </c>
      <c r="B30" s="17" t="s">
        <v>27</v>
      </c>
      <c r="C30" s="17" t="s">
        <v>36</v>
      </c>
      <c r="D30" s="18">
        <v>290</v>
      </c>
      <c r="E30" s="18">
        <v>290</v>
      </c>
      <c r="F30" s="18">
        <v>290</v>
      </c>
      <c r="G30" s="18">
        <v>191.21</v>
      </c>
      <c r="H30" s="18">
        <v>300</v>
      </c>
      <c r="I30" s="31">
        <f t="shared" si="2"/>
        <v>103.44827586206897</v>
      </c>
      <c r="J30" s="31">
        <f t="shared" si="0"/>
        <v>103.44827586206897</v>
      </c>
    </row>
    <row r="31" spans="1:10" ht="24" customHeight="1">
      <c r="A31" s="19" t="s">
        <v>13</v>
      </c>
      <c r="B31" s="17" t="s">
        <v>27</v>
      </c>
      <c r="C31" s="17" t="s">
        <v>39</v>
      </c>
      <c r="D31" s="18">
        <v>208</v>
      </c>
      <c r="E31" s="18">
        <v>208</v>
      </c>
      <c r="F31" s="18">
        <v>219.06</v>
      </c>
      <c r="G31" s="18">
        <v>98.89</v>
      </c>
      <c r="H31" s="18">
        <v>204.79</v>
      </c>
      <c r="I31" s="31">
        <f t="shared" si="2"/>
        <v>98.456730769230759</v>
      </c>
      <c r="J31" s="31">
        <f t="shared" si="0"/>
        <v>98.456730769230759</v>
      </c>
    </row>
    <row r="32" spans="1:10" ht="27.75" customHeight="1">
      <c r="A32" s="13" t="s">
        <v>40</v>
      </c>
      <c r="B32" s="14" t="s">
        <v>41</v>
      </c>
      <c r="C32" s="14" t="s">
        <v>23</v>
      </c>
      <c r="D32" s="15">
        <f>D33+D34+D35</f>
        <v>11647.900000000001</v>
      </c>
      <c r="E32" s="15">
        <f>E33+E34+E35</f>
        <v>11117.9</v>
      </c>
      <c r="F32" s="15">
        <f>SUM(F33:F35)</f>
        <v>63978.509999999995</v>
      </c>
      <c r="G32" s="15">
        <f>SUM(G33:G35)</f>
        <v>38498.019999999997</v>
      </c>
      <c r="H32" s="15">
        <f>H33+H34+H35</f>
        <v>11603.439999999999</v>
      </c>
      <c r="I32" s="31">
        <f t="shared" si="2"/>
        <v>99.618300294473656</v>
      </c>
      <c r="J32" s="31">
        <f t="shared" si="0"/>
        <v>104.36719164590433</v>
      </c>
    </row>
    <row r="33" spans="1:10">
      <c r="A33" s="19" t="s">
        <v>6</v>
      </c>
      <c r="B33" s="17" t="s">
        <v>41</v>
      </c>
      <c r="C33" s="17" t="s">
        <v>22</v>
      </c>
      <c r="D33" s="18">
        <v>1000</v>
      </c>
      <c r="E33" s="18">
        <v>1000</v>
      </c>
      <c r="F33" s="18">
        <v>52018.74</v>
      </c>
      <c r="G33" s="18">
        <v>32447.89</v>
      </c>
      <c r="H33" s="18">
        <v>1000</v>
      </c>
      <c r="I33" s="31">
        <f t="shared" si="2"/>
        <v>100</v>
      </c>
      <c r="J33" s="31">
        <f t="shared" si="0"/>
        <v>100</v>
      </c>
    </row>
    <row r="34" spans="1:10">
      <c r="A34" s="19" t="s">
        <v>7</v>
      </c>
      <c r="B34" s="17" t="s">
        <v>41</v>
      </c>
      <c r="C34" s="17" t="s">
        <v>32</v>
      </c>
      <c r="D34" s="18">
        <v>2500</v>
      </c>
      <c r="E34" s="18">
        <v>2500</v>
      </c>
      <c r="F34" s="18">
        <v>2500</v>
      </c>
      <c r="G34" s="18">
        <v>1018.6</v>
      </c>
      <c r="H34" s="18">
        <v>2500</v>
      </c>
      <c r="I34" s="31">
        <f t="shared" si="2"/>
        <v>100</v>
      </c>
      <c r="J34" s="31">
        <f t="shared" si="0"/>
        <v>100</v>
      </c>
    </row>
    <row r="35" spans="1:10" ht="15" customHeight="1">
      <c r="A35" s="19" t="s">
        <v>12</v>
      </c>
      <c r="B35" s="17" t="s">
        <v>41</v>
      </c>
      <c r="C35" s="17" t="s">
        <v>26</v>
      </c>
      <c r="D35" s="18">
        <f>7500+118.6+105+165+259.3</f>
        <v>8147.9000000000005</v>
      </c>
      <c r="E35" s="18">
        <v>7617.9</v>
      </c>
      <c r="F35" s="18">
        <v>9459.77</v>
      </c>
      <c r="G35" s="18">
        <v>5031.53</v>
      </c>
      <c r="H35" s="18">
        <v>8103.44</v>
      </c>
      <c r="I35" s="31">
        <f t="shared" si="2"/>
        <v>99.454337927564154</v>
      </c>
      <c r="J35" s="31">
        <f t="shared" si="0"/>
        <v>106.37367253442549</v>
      </c>
    </row>
    <row r="36" spans="1:10" ht="15" customHeight="1">
      <c r="A36" s="13" t="s">
        <v>42</v>
      </c>
      <c r="B36" s="14" t="s">
        <v>43</v>
      </c>
      <c r="C36" s="14" t="s">
        <v>23</v>
      </c>
      <c r="D36" s="15">
        <f>D37</f>
        <v>263.90600000000001</v>
      </c>
      <c r="E36" s="15">
        <f>E37</f>
        <v>263.91000000000003</v>
      </c>
      <c r="F36" s="15">
        <f>F37</f>
        <v>310.79000000000002</v>
      </c>
      <c r="G36" s="15">
        <f>G37</f>
        <v>310.79000000000002</v>
      </c>
      <c r="H36" s="15">
        <f>H37</f>
        <v>273.68</v>
      </c>
      <c r="I36" s="31">
        <f t="shared" si="2"/>
        <v>103.703591430282</v>
      </c>
      <c r="J36" s="31">
        <f t="shared" si="0"/>
        <v>103.70201962790344</v>
      </c>
    </row>
    <row r="37" spans="1:10" ht="18" customHeight="1">
      <c r="A37" s="19" t="s">
        <v>10</v>
      </c>
      <c r="B37" s="17" t="s">
        <v>43</v>
      </c>
      <c r="C37" s="17" t="s">
        <v>43</v>
      </c>
      <c r="D37" s="18">
        <f>226.8+37.106</f>
        <v>263.90600000000001</v>
      </c>
      <c r="E37" s="18">
        <v>263.91000000000003</v>
      </c>
      <c r="F37" s="18">
        <v>310.79000000000002</v>
      </c>
      <c r="G37" s="18">
        <v>310.79000000000002</v>
      </c>
      <c r="H37" s="18">
        <v>273.68</v>
      </c>
      <c r="I37" s="31">
        <f t="shared" si="2"/>
        <v>103.703591430282</v>
      </c>
      <c r="J37" s="31">
        <f t="shared" si="0"/>
        <v>103.70201962790344</v>
      </c>
    </row>
    <row r="38" spans="1:10" ht="15.75" customHeight="1">
      <c r="A38" s="13" t="s">
        <v>44</v>
      </c>
      <c r="B38" s="14" t="s">
        <v>45</v>
      </c>
      <c r="C38" s="14" t="s">
        <v>23</v>
      </c>
      <c r="D38" s="15">
        <f>D39</f>
        <v>10895</v>
      </c>
      <c r="E38" s="15">
        <f>E39</f>
        <v>10892</v>
      </c>
      <c r="F38" s="23">
        <f>F39</f>
        <v>11454.8</v>
      </c>
      <c r="G38" s="23">
        <f>G39</f>
        <v>6743.82</v>
      </c>
      <c r="H38" s="15">
        <f>H39</f>
        <v>11951.8</v>
      </c>
      <c r="I38" s="31">
        <f t="shared" si="2"/>
        <v>109.69986232216613</v>
      </c>
      <c r="J38" s="31">
        <f t="shared" si="0"/>
        <v>109.73007712082261</v>
      </c>
    </row>
    <row r="39" spans="1:10" ht="13.5" customHeight="1">
      <c r="A39" s="19" t="s">
        <v>8</v>
      </c>
      <c r="B39" s="17" t="s">
        <v>45</v>
      </c>
      <c r="C39" s="17" t="s">
        <v>22</v>
      </c>
      <c r="D39" s="18">
        <f>9200+1385+200+110</f>
        <v>10895</v>
      </c>
      <c r="E39" s="18">
        <v>10892</v>
      </c>
      <c r="F39" s="18">
        <v>11454.8</v>
      </c>
      <c r="G39" s="18">
        <v>6743.82</v>
      </c>
      <c r="H39" s="18">
        <v>11951.8</v>
      </c>
      <c r="I39" s="31">
        <f t="shared" si="2"/>
        <v>109.69986232216613</v>
      </c>
      <c r="J39" s="31">
        <f t="shared" si="0"/>
        <v>109.73007712082261</v>
      </c>
    </row>
    <row r="40" spans="1:10" ht="15.75" customHeight="1">
      <c r="A40" s="13" t="s">
        <v>46</v>
      </c>
      <c r="B40" s="24">
        <v>10</v>
      </c>
      <c r="C40" s="14" t="s">
        <v>23</v>
      </c>
      <c r="D40" s="23">
        <f>D41</f>
        <v>770</v>
      </c>
      <c r="E40" s="23">
        <f>E41</f>
        <v>770</v>
      </c>
      <c r="F40" s="15">
        <f>F41</f>
        <v>930.14</v>
      </c>
      <c r="G40" s="15">
        <f>G41</f>
        <v>653.11</v>
      </c>
      <c r="H40" s="23">
        <f>H41</f>
        <v>1124.75</v>
      </c>
      <c r="I40" s="31">
        <f t="shared" si="2"/>
        <v>146.07142857142856</v>
      </c>
      <c r="J40" s="31">
        <f t="shared" si="0"/>
        <v>146.07142857142856</v>
      </c>
    </row>
    <row r="41" spans="1:10" ht="20.25" customHeight="1">
      <c r="A41" s="19" t="s">
        <v>14</v>
      </c>
      <c r="B41" s="25">
        <v>10</v>
      </c>
      <c r="C41" s="17" t="s">
        <v>22</v>
      </c>
      <c r="D41" s="18">
        <v>770</v>
      </c>
      <c r="E41" s="18">
        <v>770</v>
      </c>
      <c r="F41" s="18">
        <v>930.14</v>
      </c>
      <c r="G41" s="18">
        <v>653.11</v>
      </c>
      <c r="H41" s="18">
        <v>1124.75</v>
      </c>
      <c r="I41" s="31">
        <f t="shared" si="2"/>
        <v>146.07142857142856</v>
      </c>
      <c r="J41" s="31">
        <f t="shared" si="0"/>
        <v>146.07142857142856</v>
      </c>
    </row>
    <row r="42" spans="1:10">
      <c r="A42" s="13" t="s">
        <v>47</v>
      </c>
      <c r="B42" s="14" t="s">
        <v>28</v>
      </c>
      <c r="C42" s="14" t="s">
        <v>23</v>
      </c>
      <c r="D42" s="15">
        <f>SUM(D43:D43)</f>
        <v>200</v>
      </c>
      <c r="E42" s="15">
        <f>SUM(E43:E43)</f>
        <v>200</v>
      </c>
      <c r="F42" s="15">
        <f>F43</f>
        <v>200</v>
      </c>
      <c r="G42" s="15">
        <f>G43</f>
        <v>146.43</v>
      </c>
      <c r="H42" s="15">
        <f>SUM(H43:H43)</f>
        <v>200</v>
      </c>
      <c r="I42" s="31">
        <f t="shared" si="2"/>
        <v>100</v>
      </c>
      <c r="J42" s="31">
        <f t="shared" si="0"/>
        <v>100</v>
      </c>
    </row>
    <row r="43" spans="1:10" ht="26.25" customHeight="1">
      <c r="A43" s="19" t="s">
        <v>18</v>
      </c>
      <c r="B43" s="17" t="s">
        <v>28</v>
      </c>
      <c r="C43" s="17" t="s">
        <v>32</v>
      </c>
      <c r="D43" s="18">
        <v>200</v>
      </c>
      <c r="E43" s="18">
        <v>200</v>
      </c>
      <c r="F43" s="18">
        <v>200</v>
      </c>
      <c r="G43" s="18">
        <v>146.43</v>
      </c>
      <c r="H43" s="18">
        <v>200</v>
      </c>
      <c r="I43" s="31">
        <f t="shared" si="2"/>
        <v>100</v>
      </c>
      <c r="J43" s="31">
        <f t="shared" si="0"/>
        <v>100</v>
      </c>
    </row>
    <row r="44" spans="1:10" ht="17.25" customHeight="1">
      <c r="A44" s="26" t="s">
        <v>9</v>
      </c>
      <c r="B44" s="24"/>
      <c r="C44" s="24"/>
      <c r="D44" s="15">
        <f>D17+D22+D24+D28+D32+D38+D42+D36+D40</f>
        <v>42152.186000000002</v>
      </c>
      <c r="E44" s="15">
        <f>E17+E22+E24+E28+E32+E38+E42+E36+E40</f>
        <v>40201.210000000006</v>
      </c>
      <c r="F44" s="15">
        <f>F17+F22+F24+F28+F32+F38+F42+F36+F40</f>
        <v>98484.73</v>
      </c>
      <c r="G44" s="15">
        <f>G17+G22+G24+G28+G32+G38+G42+G36+G40</f>
        <v>58225.109999999993</v>
      </c>
      <c r="H44" s="15">
        <f>H17+H22+H24+H28+H32+H38+H42+H36+H40</f>
        <v>42152.159999999996</v>
      </c>
      <c r="I44" s="31">
        <f t="shared" si="2"/>
        <v>99.999938318738671</v>
      </c>
      <c r="J44" s="31">
        <f t="shared" si="0"/>
        <v>104.85296338095293</v>
      </c>
    </row>
    <row r="45" spans="1:10">
      <c r="A45" s="1"/>
      <c r="B45" s="1"/>
      <c r="C45" s="3"/>
      <c r="D45" s="3"/>
      <c r="E45" s="3"/>
      <c r="F45" s="11"/>
      <c r="G45" s="11"/>
    </row>
    <row r="46" spans="1:10">
      <c r="A46" s="1"/>
      <c r="B46" s="1"/>
      <c r="C46" s="3"/>
      <c r="D46" s="3"/>
      <c r="E46" s="3"/>
      <c r="F46" s="12"/>
      <c r="G46" s="12"/>
    </row>
    <row r="47" spans="1:10">
      <c r="F47" s="11"/>
      <c r="G47" s="11"/>
    </row>
    <row r="48" spans="1:10">
      <c r="F48" s="12"/>
      <c r="G48" s="12"/>
    </row>
  </sheetData>
  <mergeCells count="19">
    <mergeCell ref="B4:H4"/>
    <mergeCell ref="B5:H5"/>
    <mergeCell ref="B6:H6"/>
    <mergeCell ref="B7:H7"/>
    <mergeCell ref="B8:C8"/>
    <mergeCell ref="E14:E16"/>
    <mergeCell ref="I14:I16"/>
    <mergeCell ref="A11:J11"/>
    <mergeCell ref="J14:J16"/>
    <mergeCell ref="B9:C9"/>
    <mergeCell ref="A13:H13"/>
    <mergeCell ref="A14:A16"/>
    <mergeCell ref="B14:B16"/>
    <mergeCell ref="C14:C16"/>
    <mergeCell ref="H14:H16"/>
    <mergeCell ref="A10:J10"/>
    <mergeCell ref="F14:F16"/>
    <mergeCell ref="G14:G16"/>
    <mergeCell ref="D14:D16"/>
  </mergeCells>
  <pageMargins left="0.59055118110236227" right="0" top="0.19685039370078741" bottom="0.19685039370078741" header="0.51181102362204722" footer="0.51181102362204722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4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Прил 6 </vt:lpstr>
      <vt:lpstr>оценка исполнения</vt:lpstr>
      <vt:lpstr>Лист2</vt:lpstr>
      <vt:lpstr>Лист3</vt:lpstr>
      <vt:lpstr>Диаграмма1</vt:lpstr>
      <vt:lpstr>'оценка исполнения'!Область_печати</vt:lpstr>
      <vt:lpstr>'Прил 6 '!Область_печати</vt:lpstr>
    </vt:vector>
  </TitlesOfParts>
  <Company>ISCompany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Квитцау О.А.</cp:lastModifiedBy>
  <cp:lastPrinted>2020-02-05T06:24:24Z</cp:lastPrinted>
  <dcterms:created xsi:type="dcterms:W3CDTF">2006-11-19T15:02:18Z</dcterms:created>
  <dcterms:modified xsi:type="dcterms:W3CDTF">2020-02-05T06:24:58Z</dcterms:modified>
</cp:coreProperties>
</file>