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1"/>
  </bookViews>
  <sheets>
    <sheet name="Приложение 8 2021" sheetId="1" r:id="rId1"/>
    <sheet name="Приложеие 9" sheetId="2" r:id="rId2"/>
    <sheet name="Оценка исполнения" sheetId="3" r:id="rId3"/>
    <sheet name="Лист2" sheetId="4" r:id="rId4"/>
    <sheet name="Лист3" sheetId="5" r:id="rId5"/>
    <sheet name="Приложеие 9 (2)" sheetId="6" r:id="rId6"/>
  </sheets>
  <definedNames>
    <definedName name="_xlnm.Print_Area" localSheetId="2">'Оценка исполнения'!$A$4:$F$48</definedName>
    <definedName name="_xlnm.Print_Area" localSheetId="1">'Приложеие 9'!$A$4:$E$47</definedName>
    <definedName name="_xlnm.Print_Area" localSheetId="5">'Приложеие 9 (2)'!$A$4:$I$49</definedName>
    <definedName name="_xlnm.Print_Area" localSheetId="0">'Приложение 8 2021'!$A$4:$D$46</definedName>
  </definedNames>
  <calcPr fullCalcOnLoad="1"/>
</workbook>
</file>

<file path=xl/sharedStrings.xml><?xml version="1.0" encoding="utf-8"?>
<sst xmlns="http://schemas.openxmlformats.org/spreadsheetml/2006/main" count="413" uniqueCount="110">
  <si>
    <t>Наименование показателя</t>
  </si>
  <si>
    <t>Функционирование местных администраций</t>
  </si>
  <si>
    <t>Резервные фонды</t>
  </si>
  <si>
    <t>Осуществление полномочий по первичному воинскому учету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</si>
  <si>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</si>
  <si>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</si>
  <si>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Жилищное  хозяйство</t>
  </si>
  <si>
    <t>Коммунальное хозяйство</t>
  </si>
  <si>
    <t>Культура</t>
  </si>
  <si>
    <t>ВСЕГО РАСХОДОВ</t>
  </si>
  <si>
    <t>Молодежная политика и оздоровление детей</t>
  </si>
  <si>
    <t>Распределение бюджетных ассигнований по разделам и подразделам, классификация</t>
  </si>
  <si>
    <t>Благоустройство</t>
  </si>
  <si>
    <t>Другие вопросы в области национальной экономики</t>
  </si>
  <si>
    <t>Пенсионное обеспечение</t>
  </si>
  <si>
    <t>к Решению Совета депутатов</t>
  </si>
  <si>
    <t>Кобринского сельского поселения</t>
  </si>
  <si>
    <t>Другие вопросы в области физической культуры и спорта</t>
  </si>
  <si>
    <t>Другие вопросы в области национальной безопасности и правоохранительной деятельности</t>
  </si>
  <si>
    <t>Раздел</t>
  </si>
  <si>
    <t>Подраздел</t>
  </si>
  <si>
    <t>01</t>
  </si>
  <si>
    <t>00</t>
  </si>
  <si>
    <t>ОБЩЕГОСУДАРСТВЕННЫЕ ВОПРОСЫ</t>
  </si>
  <si>
    <t>Функционирование  законодательных представительных органов  государственной власти и представительных органов муниципальных образований</t>
  </si>
  <si>
    <t>03</t>
  </si>
  <si>
    <t>04</t>
  </si>
  <si>
    <t>11</t>
  </si>
  <si>
    <t>13</t>
  </si>
  <si>
    <t>НАЦИОНАЛЬНАЯ ОБОРОНА</t>
  </si>
  <si>
    <t>Другие общегосудавственные вопросы</t>
  </si>
  <si>
    <t>02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</si>
  <si>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</si>
  <si>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</si>
  <si>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</si>
  <si>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</si>
  <si>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14</t>
  </si>
  <si>
    <t>Дорожное хозяйство (дорожные фонды)</t>
  </si>
  <si>
    <t>12</t>
  </si>
  <si>
    <t>ЖИЛИЩНО-КОММУНАЛЬНОЕ ХОЗЯЙСТВО</t>
  </si>
  <si>
    <t>05</t>
  </si>
  <si>
    <t>ОБРАЗОВАНИЕ</t>
  </si>
  <si>
    <t>07</t>
  </si>
  <si>
    <t>КУЛЬТУРА, КИНЕМАТОГРАФИЯ</t>
  </si>
  <si>
    <t>08</t>
  </si>
  <si>
    <t>СОЦИАЛЬНАЯ ПОЛИТИКА</t>
  </si>
  <si>
    <t>ФИЗИЧЕСКАЯ КУЛЬТУРА И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</si>
  <si>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</si>
  <si>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</si>
  <si>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Социальное обеспечение населения</t>
  </si>
  <si>
    <t>Бюджет 2020 год</t>
  </si>
  <si>
    <t>Бюджет 2021 год</t>
  </si>
  <si>
    <t>Охрана семьй и детства</t>
  </si>
  <si>
    <t>Обеспечение выборов и референдумов</t>
  </si>
  <si>
    <t>Бюджет 2022 год</t>
  </si>
  <si>
    <t>к  Решению Совета депутатов</t>
  </si>
  <si>
    <t xml:space="preserve">Бюджет 2019 перв </t>
  </si>
  <si>
    <t>61,49</t>
  </si>
  <si>
    <t>10903,05</t>
  </si>
  <si>
    <t>550</t>
  </si>
  <si>
    <t>150,18</t>
  </si>
  <si>
    <t>100</t>
  </si>
  <si>
    <t>300</t>
  </si>
  <si>
    <t>257,1</t>
  </si>
  <si>
    <t>20</t>
  </si>
  <si>
    <t>5600,5</t>
  </si>
  <si>
    <t>1600</t>
  </si>
  <si>
    <t>3000</t>
  </si>
  <si>
    <t>284,63</t>
  </si>
  <si>
    <t>11481,55</t>
  </si>
  <si>
    <t>1169,74</t>
  </si>
  <si>
    <t>0,75</t>
  </si>
  <si>
    <t>9510</t>
  </si>
  <si>
    <t>расходов бюджета Кобринского сельского поселения на 2020-2022 год</t>
  </si>
  <si>
    <t>0</t>
  </si>
  <si>
    <t>Бюджет 2018</t>
  </si>
  <si>
    <t>% 2020/2019</t>
  </si>
  <si>
    <t>Бюджет 2023 год</t>
  </si>
  <si>
    <t>расходов бюджета Кобринского сельского поселения на 2022 год</t>
  </si>
  <si>
    <t>Бюджет 2024 год</t>
  </si>
  <si>
    <t>расходов бюджета Кобринского сельского поселения на 2023 и 2024 годы</t>
  </si>
  <si>
    <t>Приложение 8</t>
  </si>
  <si>
    <t>Приложение 9</t>
  </si>
  <si>
    <t>14 746,89</t>
  </si>
  <si>
    <t>13 952,74</t>
  </si>
  <si>
    <t>219,23</t>
  </si>
  <si>
    <t>100,00</t>
  </si>
  <si>
    <t>474,92</t>
  </si>
  <si>
    <t>297,40</t>
  </si>
  <si>
    <t>20,00</t>
  </si>
  <si>
    <t>180,00</t>
  </si>
  <si>
    <t>220,00</t>
  </si>
  <si>
    <t>9 429,70</t>
  </si>
  <si>
    <t>300,00</t>
  </si>
  <si>
    <t>2 201,60</t>
  </si>
  <si>
    <t>50 526,46</t>
  </si>
  <si>
    <t>17 545,90</t>
  </si>
  <si>
    <t>406,72</t>
  </si>
  <si>
    <t>% к 2021</t>
  </si>
  <si>
    <t>13224,11</t>
  </si>
  <si>
    <t>1481</t>
  </si>
  <si>
    <t>1,2</t>
  </si>
  <si>
    <t>508,68</t>
  </si>
  <si>
    <t>ОХРАНА ОКРУЖАЮЩЕЙ СРЕДЫ</t>
  </si>
  <si>
    <t>Другие вопросы в области охраны окружающей среды</t>
  </si>
  <si>
    <t>1180,57</t>
  </si>
  <si>
    <t>% к 2022</t>
  </si>
  <si>
    <t>% к 2023</t>
  </si>
  <si>
    <t>№  09  от 31.03.2022 г.</t>
  </si>
  <si>
    <t>№  09  от  31.03.2022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</si>
</sst>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0"/>
    <numFmt numFmtId="175" formatCode="#,##0.0000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53" applyAlignment="1">
      <alignment/>
      <protection/>
    </xf>
    <xf numFmtId="0" fontId="2" fillId="0" borderId="0" xfId="53" applyFont="1" applyAlignment="1">
      <alignment/>
      <protection/>
    </xf>
    <xf numFmtId="0" fontId="0" fillId="0" borderId="0" xfId="53" applyAlignment="1">
      <alignment horizontal="center"/>
      <protection/>
    </xf>
    <xf numFmtId="0" fontId="5" fillId="0" borderId="0" xfId="53" applyFont="1" applyAlignment="1">
      <alignment horizontal="left"/>
      <protection/>
    </xf>
    <xf numFmtId="0" fontId="6" fillId="0" borderId="0" xfId="0" applyFont="1" applyAlignment="1">
      <alignment/>
    </xf>
    <xf numFmtId="0" fontId="7" fillId="0" borderId="10" xfId="53" applyFont="1" applyBorder="1" applyAlignment="1">
      <alignment horizontal="left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4" fontId="7" fillId="0" borderId="10" xfId="53" applyNumberFormat="1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left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53" applyFont="1" applyBorder="1" applyAlignment="1">
      <alignment wrapText="1"/>
      <protection/>
    </xf>
    <xf numFmtId="49" fontId="8" fillId="0" borderId="10" xfId="0" applyNumberFormat="1" applyFont="1" applyFill="1" applyBorder="1" applyAlignment="1">
      <alignment horizontal="justify" vertical="center" wrapText="1"/>
    </xf>
    <xf numFmtId="49" fontId="8" fillId="0" borderId="11" xfId="53" applyNumberFormat="1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wrapText="1"/>
      <protection/>
    </xf>
    <xf numFmtId="0" fontId="7" fillId="0" borderId="10" xfId="53" applyFont="1" applyBorder="1" applyAlignment="1">
      <alignment horizontal="left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4" fontId="7" fillId="0" borderId="10" xfId="0" applyNumberFormat="1" applyFont="1" applyBorder="1" applyAlignment="1">
      <alignment horizontal="center" vertical="center"/>
    </xf>
    <xf numFmtId="0" fontId="8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wrapText="1"/>
      <protection/>
    </xf>
    <xf numFmtId="0" fontId="6" fillId="0" borderId="0" xfId="53" applyFont="1" applyAlignment="1">
      <alignment/>
      <protection/>
    </xf>
    <xf numFmtId="0" fontId="6" fillId="0" borderId="0" xfId="53" applyFont="1" applyAlignment="1">
      <alignment horizontal="center"/>
      <protection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2" fillId="0" borderId="0" xfId="53" applyFont="1" applyAlignment="1">
      <alignment horizontal="left"/>
      <protection/>
    </xf>
    <xf numFmtId="49" fontId="8" fillId="0" borderId="11" xfId="0" applyNumberFormat="1" applyFont="1" applyFill="1" applyBorder="1" applyAlignment="1">
      <alignment horizontal="justify" vertical="center" wrapText="1"/>
    </xf>
    <xf numFmtId="0" fontId="4" fillId="0" borderId="0" xfId="53" applyFont="1" applyAlignment="1">
      <alignment horizontal="center"/>
      <protection/>
    </xf>
    <xf numFmtId="0" fontId="5" fillId="0" borderId="0" xfId="53" applyFont="1" applyAlignment="1">
      <alignment horizontal="right" vertical="justify"/>
      <protection/>
    </xf>
    <xf numFmtId="0" fontId="2" fillId="0" borderId="0" xfId="53" applyFont="1" applyAlignment="1">
      <alignment horizontal="right" vertical="justify"/>
      <protection/>
    </xf>
    <xf numFmtId="0" fontId="2" fillId="0" borderId="0" xfId="53" applyFont="1" applyAlignment="1">
      <alignment horizontal="left" vertical="justify"/>
      <protection/>
    </xf>
    <xf numFmtId="0" fontId="3" fillId="0" borderId="0" xfId="53" applyFont="1" applyBorder="1" applyAlignment="1">
      <alignment horizontal="center"/>
      <protection/>
    </xf>
    <xf numFmtId="4" fontId="8" fillId="0" borderId="10" xfId="53" applyNumberFormat="1" applyFont="1" applyBorder="1" applyAlignment="1">
      <alignment horizontal="center" vertical="center" wrapText="1"/>
      <protection/>
    </xf>
    <xf numFmtId="4" fontId="0" fillId="0" borderId="0" xfId="53" applyNumberFormat="1" applyAlignment="1">
      <alignment horizontal="center"/>
      <protection/>
    </xf>
    <xf numFmtId="49" fontId="7" fillId="0" borderId="11" xfId="53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8" fillId="0" borderId="10" xfId="53" applyFont="1" applyBorder="1" applyAlignment="1">
      <alignment vertical="center" wrapText="1"/>
      <protection/>
    </xf>
    <xf numFmtId="0" fontId="8" fillId="0" borderId="10" xfId="53" applyFont="1" applyBorder="1" applyAlignment="1">
      <alignment horizontal="left" vertical="center" wrapText="1"/>
      <protection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53" applyFont="1" applyBorder="1" applyAlignment="1">
      <alignment horizontal="left" vertical="center" wrapText="1"/>
      <protection/>
    </xf>
    <xf numFmtId="0" fontId="7" fillId="0" borderId="10" xfId="53" applyFont="1" applyBorder="1" applyAlignment="1">
      <alignment vertical="center" wrapText="1"/>
      <protection/>
    </xf>
    <xf numFmtId="176" fontId="7" fillId="0" borderId="10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center"/>
    </xf>
    <xf numFmtId="0" fontId="7" fillId="0" borderId="0" xfId="53" applyFont="1" applyBorder="1" applyAlignment="1">
      <alignment horizontal="center" vertical="center" wrapText="1"/>
      <protection/>
    </xf>
    <xf numFmtId="4" fontId="7" fillId="0" borderId="0" xfId="53" applyNumberFormat="1" applyFont="1" applyBorder="1" applyAlignment="1">
      <alignment horizontal="center" vertical="center" wrapText="1"/>
      <protection/>
    </xf>
    <xf numFmtId="176" fontId="2" fillId="0" borderId="0" xfId="0" applyNumberFormat="1" applyFont="1" applyBorder="1" applyAlignment="1">
      <alignment/>
    </xf>
    <xf numFmtId="0" fontId="3" fillId="0" borderId="0" xfId="53" applyFont="1" applyAlignment="1">
      <alignment/>
      <protection/>
    </xf>
    <xf numFmtId="0" fontId="2" fillId="0" borderId="0" xfId="53" applyFont="1" applyAlignment="1">
      <alignment horizontal="left"/>
      <protection/>
    </xf>
    <xf numFmtId="0" fontId="5" fillId="0" borderId="0" xfId="53" applyFont="1" applyAlignment="1">
      <alignment horizontal="right" vertical="justify"/>
      <protection/>
    </xf>
    <xf numFmtId="0" fontId="2" fillId="0" borderId="0" xfId="53" applyFont="1" applyAlignment="1">
      <alignment horizontal="right" vertical="justify"/>
      <protection/>
    </xf>
    <xf numFmtId="0" fontId="2" fillId="0" borderId="0" xfId="53" applyFont="1" applyAlignment="1">
      <alignment horizontal="left" vertical="justify"/>
      <protection/>
    </xf>
    <xf numFmtId="0" fontId="3" fillId="0" borderId="0" xfId="53" applyFont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3" fillId="0" borderId="12" xfId="53" applyFont="1" applyBorder="1" applyAlignment="1">
      <alignment horizontal="center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 3  Расходы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zoomScalePageLayoutView="0" workbookViewId="0" topLeftCell="A4">
      <selection activeCell="D23" sqref="D23"/>
    </sheetView>
  </sheetViews>
  <sheetFormatPr defaultColWidth="9.00390625" defaultRowHeight="12.75"/>
  <cols>
    <col min="1" max="1" width="62.625" style="0" customWidth="1"/>
    <col min="2" max="2" width="5.875" style="0" customWidth="1"/>
    <col min="3" max="3" width="8.75390625" style="0" customWidth="1"/>
    <col min="4" max="4" width="16.75390625" style="0" customWidth="1"/>
  </cols>
  <sheetData>
    <row r="1" spans="1:3" ht="12.75">
      <c r="A1" s="1"/>
      <c r="B1" s="1"/>
      <c r="C1" s="4"/>
    </row>
    <row r="2" spans="1:3" ht="12.75">
      <c r="A2" s="1"/>
      <c r="B2" s="1"/>
      <c r="C2" s="2"/>
    </row>
    <row r="3" spans="1:3" ht="12.75">
      <c r="A3" s="2"/>
      <c r="B3" s="2"/>
      <c r="C3" s="27"/>
    </row>
    <row r="4" spans="1:4" ht="12.75" customHeight="1">
      <c r="A4" s="2"/>
      <c r="B4" s="51" t="s">
        <v>81</v>
      </c>
      <c r="C4" s="51"/>
      <c r="D4" s="51"/>
    </row>
    <row r="5" spans="1:4" ht="12.75" customHeight="1">
      <c r="A5" s="2"/>
      <c r="B5" s="52" t="s">
        <v>15</v>
      </c>
      <c r="C5" s="52"/>
      <c r="D5" s="52"/>
    </row>
    <row r="6" spans="1:4" ht="12.75" customHeight="1">
      <c r="A6" s="2"/>
      <c r="B6" s="52" t="s">
        <v>16</v>
      </c>
      <c r="C6" s="52"/>
      <c r="D6" s="52"/>
    </row>
    <row r="7" spans="1:4" ht="12.75" customHeight="1">
      <c r="A7" s="2"/>
      <c r="B7" s="52" t="s">
        <v>108</v>
      </c>
      <c r="C7" s="52"/>
      <c r="D7" s="52"/>
    </row>
    <row r="8" spans="1:3" ht="12.75" customHeight="1">
      <c r="A8" s="2"/>
      <c r="B8" s="53"/>
      <c r="C8" s="53"/>
    </row>
    <row r="9" spans="1:3" ht="12.75">
      <c r="A9" s="2"/>
      <c r="B9" s="50"/>
      <c r="C9" s="50"/>
    </row>
    <row r="10" spans="1:4" ht="20.25" customHeight="1">
      <c r="A10" s="54" t="s">
        <v>11</v>
      </c>
      <c r="B10" s="54"/>
      <c r="C10" s="54"/>
      <c r="D10" s="54"/>
    </row>
    <row r="11" spans="1:4" ht="18" customHeight="1">
      <c r="A11" s="55" t="s">
        <v>78</v>
      </c>
      <c r="B11" s="55"/>
      <c r="C11" s="55"/>
      <c r="D11" s="55"/>
    </row>
    <row r="12" spans="1:3" ht="13.5" customHeight="1">
      <c r="A12" s="55"/>
      <c r="B12" s="55"/>
      <c r="C12" s="55"/>
    </row>
    <row r="13" spans="1:3" ht="14.25" customHeight="1">
      <c r="A13" s="56"/>
      <c r="B13" s="56"/>
      <c r="C13" s="56"/>
    </row>
    <row r="14" spans="1:4" ht="12.75" customHeight="1">
      <c r="A14" s="57" t="s">
        <v>0</v>
      </c>
      <c r="B14" s="57" t="s">
        <v>19</v>
      </c>
      <c r="C14" s="57" t="s">
        <v>20</v>
      </c>
      <c r="D14" s="60" t="s">
        <v>54</v>
      </c>
    </row>
    <row r="15" spans="1:4" ht="12.75">
      <c r="A15" s="58"/>
      <c r="B15" s="58"/>
      <c r="C15" s="58"/>
      <c r="D15" s="61"/>
    </row>
    <row r="16" spans="1:4" ht="7.5" customHeight="1">
      <c r="A16" s="59"/>
      <c r="B16" s="59"/>
      <c r="C16" s="59"/>
      <c r="D16" s="62"/>
    </row>
    <row r="17" spans="1:4" ht="23.25" customHeight="1">
      <c r="A17" s="6" t="s">
        <v>23</v>
      </c>
      <c r="B17" s="7" t="s">
        <v>21</v>
      </c>
      <c r="C17" s="7" t="s">
        <v>22</v>
      </c>
      <c r="D17" s="8">
        <f>SUM(D18:D21)</f>
        <v>15469.23</v>
      </c>
    </row>
    <row r="18" spans="1:4" ht="16.5" customHeight="1">
      <c r="A18" s="13" t="s">
        <v>1</v>
      </c>
      <c r="B18" s="10" t="s">
        <v>21</v>
      </c>
      <c r="C18" s="10" t="s">
        <v>26</v>
      </c>
      <c r="D18" s="12">
        <f>14000+200</f>
        <v>14200</v>
      </c>
    </row>
    <row r="19" spans="1:4" ht="22.5">
      <c r="A19" s="14" t="s">
        <v>47</v>
      </c>
      <c r="B19" s="10" t="s">
        <v>21</v>
      </c>
      <c r="C19" s="15" t="s">
        <v>48</v>
      </c>
      <c r="D19" s="12">
        <v>270.07</v>
      </c>
    </row>
    <row r="20" spans="1:4" ht="12.75">
      <c r="A20" s="16" t="s">
        <v>2</v>
      </c>
      <c r="B20" s="10" t="s">
        <v>21</v>
      </c>
      <c r="C20" s="15" t="s">
        <v>27</v>
      </c>
      <c r="D20" s="12">
        <v>100</v>
      </c>
    </row>
    <row r="21" spans="1:4" ht="12.75">
      <c r="A21" s="16" t="s">
        <v>30</v>
      </c>
      <c r="B21" s="10" t="s">
        <v>21</v>
      </c>
      <c r="C21" s="15" t="s">
        <v>28</v>
      </c>
      <c r="D21" s="12">
        <f>549.16+350</f>
        <v>899.16</v>
      </c>
    </row>
    <row r="22" spans="1:4" ht="17.25" customHeight="1">
      <c r="A22" s="17" t="s">
        <v>29</v>
      </c>
      <c r="B22" s="18" t="s">
        <v>31</v>
      </c>
      <c r="C22" s="7" t="s">
        <v>22</v>
      </c>
      <c r="D22" s="8">
        <f>D23</f>
        <v>289.59999999999997</v>
      </c>
    </row>
    <row r="23" spans="1:4" ht="18" customHeight="1">
      <c r="A23" s="13" t="s">
        <v>3</v>
      </c>
      <c r="B23" s="10" t="s">
        <v>31</v>
      </c>
      <c r="C23" s="10" t="s">
        <v>25</v>
      </c>
      <c r="D23" s="12">
        <f>297.4-7.8</f>
        <v>289.59999999999997</v>
      </c>
    </row>
    <row r="24" spans="1:4" ht="32.25" customHeight="1">
      <c r="A24" s="6" t="s">
        <v>32</v>
      </c>
      <c r="B24" s="7" t="s">
        <v>25</v>
      </c>
      <c r="C24" s="7" t="s">
        <v>22</v>
      </c>
      <c r="D24" s="8">
        <f>SUM(D25:D26)</f>
        <v>200</v>
      </c>
    </row>
    <row r="25" spans="1:4" ht="26.25" customHeight="1">
      <c r="A25" s="13" t="s">
        <v>4</v>
      </c>
      <c r="B25" s="10" t="s">
        <v>25</v>
      </c>
      <c r="C25" s="10" t="s">
        <v>35</v>
      </c>
      <c r="D25" s="12">
        <v>100</v>
      </c>
    </row>
    <row r="26" spans="1:4" ht="26.25" customHeight="1">
      <c r="A26" s="13" t="s">
        <v>18</v>
      </c>
      <c r="B26" s="10" t="s">
        <v>25</v>
      </c>
      <c r="C26" s="10" t="s">
        <v>36</v>
      </c>
      <c r="D26" s="12">
        <v>100</v>
      </c>
    </row>
    <row r="27" spans="1:4" ht="18" customHeight="1">
      <c r="A27" s="6" t="s">
        <v>34</v>
      </c>
      <c r="B27" s="7" t="s">
        <v>26</v>
      </c>
      <c r="C27" s="7" t="s">
        <v>22</v>
      </c>
      <c r="D27" s="8">
        <f>SUM(D28:D29)</f>
        <v>7779.25</v>
      </c>
    </row>
    <row r="28" spans="1:4" ht="12.75">
      <c r="A28" s="13" t="s">
        <v>37</v>
      </c>
      <c r="B28" s="10" t="s">
        <v>26</v>
      </c>
      <c r="C28" s="10" t="s">
        <v>33</v>
      </c>
      <c r="D28" s="12">
        <f>4000+357.8+2821.45</f>
        <v>7179.25</v>
      </c>
    </row>
    <row r="29" spans="1:4" ht="12.75">
      <c r="A29" s="13" t="s">
        <v>13</v>
      </c>
      <c r="B29" s="10" t="s">
        <v>26</v>
      </c>
      <c r="C29" s="10" t="s">
        <v>38</v>
      </c>
      <c r="D29" s="12">
        <f>500+100</f>
        <v>600</v>
      </c>
    </row>
    <row r="30" spans="1:4" ht="17.25" customHeight="1">
      <c r="A30" s="6" t="s">
        <v>39</v>
      </c>
      <c r="B30" s="7" t="s">
        <v>40</v>
      </c>
      <c r="C30" s="7" t="s">
        <v>22</v>
      </c>
      <c r="D30" s="8">
        <f>D31+D32+D33</f>
        <v>40560.88</v>
      </c>
    </row>
    <row r="31" spans="1:4" ht="12.75">
      <c r="A31" s="13" t="s">
        <v>6</v>
      </c>
      <c r="B31" s="10" t="s">
        <v>40</v>
      </c>
      <c r="C31" s="10" t="s">
        <v>21</v>
      </c>
      <c r="D31" s="12">
        <f>2000-200-571.78</f>
        <v>1228.22</v>
      </c>
    </row>
    <row r="32" spans="1:4" ht="12.75">
      <c r="A32" s="13" t="s">
        <v>7</v>
      </c>
      <c r="B32" s="10" t="s">
        <v>40</v>
      </c>
      <c r="C32" s="10" t="s">
        <v>31</v>
      </c>
      <c r="D32" s="12">
        <f>2000+13534+613.32-9966.11</f>
        <v>6181.209999999999</v>
      </c>
    </row>
    <row r="33" spans="1:4" ht="12.75">
      <c r="A33" s="13" t="s">
        <v>12</v>
      </c>
      <c r="B33" s="10" t="s">
        <v>40</v>
      </c>
      <c r="C33" s="10" t="s">
        <v>25</v>
      </c>
      <c r="D33" s="12">
        <f>6500+438.9+1165.2+495+438.9+320.47+1000+22892.98-100</f>
        <v>33151.45</v>
      </c>
    </row>
    <row r="34" spans="1:4" ht="20.25" customHeight="1">
      <c r="A34" s="6" t="s">
        <v>41</v>
      </c>
      <c r="B34" s="7" t="s">
        <v>42</v>
      </c>
      <c r="C34" s="7" t="s">
        <v>22</v>
      </c>
      <c r="D34" s="8">
        <f>D35</f>
        <v>425.6</v>
      </c>
    </row>
    <row r="35" spans="1:4" ht="18.75" customHeight="1">
      <c r="A35" s="13" t="s">
        <v>10</v>
      </c>
      <c r="B35" s="10" t="s">
        <v>42</v>
      </c>
      <c r="C35" s="10" t="s">
        <v>42</v>
      </c>
      <c r="D35" s="12">
        <f>370+55.6</f>
        <v>425.6</v>
      </c>
    </row>
    <row r="36" spans="1:4" ht="16.5" customHeight="1">
      <c r="A36" s="6" t="s">
        <v>43</v>
      </c>
      <c r="B36" s="7" t="s">
        <v>44</v>
      </c>
      <c r="C36" s="7" t="s">
        <v>22</v>
      </c>
      <c r="D36" s="8">
        <f>D37</f>
        <v>13799.85</v>
      </c>
    </row>
    <row r="37" spans="1:4" ht="12.75">
      <c r="A37" s="13" t="s">
        <v>8</v>
      </c>
      <c r="B37" s="10" t="s">
        <v>44</v>
      </c>
      <c r="C37" s="10" t="s">
        <v>21</v>
      </c>
      <c r="D37" s="12">
        <v>13799.85</v>
      </c>
    </row>
    <row r="38" spans="1:4" ht="16.5" customHeight="1">
      <c r="A38" s="6" t="s">
        <v>45</v>
      </c>
      <c r="B38" s="19">
        <v>10</v>
      </c>
      <c r="C38" s="7" t="s">
        <v>22</v>
      </c>
      <c r="D38" s="20">
        <f>D39+D41</f>
        <v>1542.3500000000001</v>
      </c>
    </row>
    <row r="39" spans="1:4" ht="15" customHeight="1">
      <c r="A39" s="13" t="s">
        <v>14</v>
      </c>
      <c r="B39" s="21">
        <v>10</v>
      </c>
      <c r="C39" s="10" t="s">
        <v>21</v>
      </c>
      <c r="D39" s="12">
        <v>1542.2</v>
      </c>
    </row>
    <row r="40" spans="1:4" ht="16.5" customHeight="1">
      <c r="A40" s="13" t="s">
        <v>49</v>
      </c>
      <c r="B40" s="21">
        <v>10</v>
      </c>
      <c r="C40" s="10" t="s">
        <v>25</v>
      </c>
      <c r="D40" s="12">
        <v>0</v>
      </c>
    </row>
    <row r="41" spans="1:4" ht="15.75" customHeight="1">
      <c r="A41" s="13" t="s">
        <v>52</v>
      </c>
      <c r="B41" s="21">
        <v>10</v>
      </c>
      <c r="C41" s="10" t="s">
        <v>26</v>
      </c>
      <c r="D41" s="12">
        <v>0.15</v>
      </c>
    </row>
    <row r="42" spans="1:4" ht="17.25" customHeight="1">
      <c r="A42" s="6" t="s">
        <v>46</v>
      </c>
      <c r="B42" s="7" t="s">
        <v>27</v>
      </c>
      <c r="C42" s="7" t="s">
        <v>22</v>
      </c>
      <c r="D42" s="8">
        <f>SUM(D43:D43)</f>
        <v>200</v>
      </c>
    </row>
    <row r="43" spans="1:4" ht="15" customHeight="1">
      <c r="A43" s="13" t="s">
        <v>17</v>
      </c>
      <c r="B43" s="10" t="s">
        <v>27</v>
      </c>
      <c r="C43" s="10" t="s">
        <v>31</v>
      </c>
      <c r="D43" s="12">
        <f>800-600</f>
        <v>200</v>
      </c>
    </row>
    <row r="44" spans="1:4" ht="17.25" customHeight="1">
      <c r="A44" s="22" t="s">
        <v>9</v>
      </c>
      <c r="B44" s="19"/>
      <c r="C44" s="19"/>
      <c r="D44" s="8">
        <f>D17+D22+D24+D27+D30+D36+D42+D34+D38</f>
        <v>80266.76000000001</v>
      </c>
    </row>
    <row r="45" spans="1:4" ht="12.75">
      <c r="A45" s="23"/>
      <c r="B45" s="23"/>
      <c r="C45" s="24"/>
      <c r="D45" s="5"/>
    </row>
    <row r="46" spans="1:3" ht="12.75">
      <c r="A46" s="1"/>
      <c r="B46" s="1"/>
      <c r="C46" s="3"/>
    </row>
  </sheetData>
  <sheetProtection/>
  <mergeCells count="14">
    <mergeCell ref="A10:D10"/>
    <mergeCell ref="A11:D11"/>
    <mergeCell ref="A12:C12"/>
    <mergeCell ref="A13:C13"/>
    <mergeCell ref="A14:A16"/>
    <mergeCell ref="B14:B16"/>
    <mergeCell ref="C14:C16"/>
    <mergeCell ref="D14:D16"/>
    <mergeCell ref="B9:C9"/>
    <mergeCell ref="B4:D4"/>
    <mergeCell ref="B5:D5"/>
    <mergeCell ref="B6:D6"/>
    <mergeCell ref="B7:D7"/>
    <mergeCell ref="B8:C8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54.25390625" style="0" customWidth="1"/>
    <col min="2" max="2" width="6.625" style="0" customWidth="1"/>
    <col min="3" max="3" width="5.875" style="0" customWidth="1"/>
    <col min="4" max="4" width="11.625" style="0" customWidth="1"/>
    <col min="5" max="5" width="13.00390625" style="0" customWidth="1"/>
  </cols>
  <sheetData>
    <row r="1" spans="1:3" ht="12.75">
      <c r="A1" s="1"/>
      <c r="B1" s="1"/>
      <c r="C1" s="4"/>
    </row>
    <row r="2" spans="1:3" ht="12.75">
      <c r="A2" s="1"/>
      <c r="B2" s="1"/>
      <c r="C2" s="2"/>
    </row>
    <row r="3" spans="1:3" ht="12.75">
      <c r="A3" s="2"/>
      <c r="B3" s="2"/>
      <c r="C3" s="27"/>
    </row>
    <row r="4" spans="1:5" ht="12.75" customHeight="1">
      <c r="A4" s="2"/>
      <c r="B4" s="51" t="s">
        <v>82</v>
      </c>
      <c r="C4" s="51"/>
      <c r="D4" s="51"/>
      <c r="E4" s="51"/>
    </row>
    <row r="5" spans="1:5" ht="12.75" customHeight="1">
      <c r="A5" s="2"/>
      <c r="B5" s="52" t="s">
        <v>55</v>
      </c>
      <c r="C5" s="52"/>
      <c r="D5" s="52"/>
      <c r="E5" s="52"/>
    </row>
    <row r="6" spans="1:5" ht="12.75" customHeight="1">
      <c r="A6" s="2"/>
      <c r="B6" s="52" t="s">
        <v>16</v>
      </c>
      <c r="C6" s="52"/>
      <c r="D6" s="52"/>
      <c r="E6" s="52"/>
    </row>
    <row r="7" spans="1:5" ht="12.75" customHeight="1">
      <c r="A7" s="2"/>
      <c r="B7" s="52" t="s">
        <v>109</v>
      </c>
      <c r="C7" s="52"/>
      <c r="D7" s="52"/>
      <c r="E7" s="52"/>
    </row>
    <row r="8" spans="1:3" ht="12.75" customHeight="1">
      <c r="A8" s="2"/>
      <c r="B8" s="53"/>
      <c r="C8" s="53"/>
    </row>
    <row r="9" spans="1:3" ht="16.5" customHeight="1">
      <c r="A9" s="2"/>
      <c r="B9" s="50"/>
      <c r="C9" s="50"/>
    </row>
    <row r="10" spans="1:5" ht="22.5" customHeight="1">
      <c r="A10" s="54" t="s">
        <v>11</v>
      </c>
      <c r="B10" s="54"/>
      <c r="C10" s="54"/>
      <c r="D10" s="54"/>
      <c r="E10" s="54"/>
    </row>
    <row r="11" spans="1:5" ht="21.75" customHeight="1">
      <c r="A11" s="55" t="s">
        <v>80</v>
      </c>
      <c r="B11" s="55"/>
      <c r="C11" s="55"/>
      <c r="D11" s="55"/>
      <c r="E11" s="55"/>
    </row>
    <row r="12" spans="1:3" ht="14.25">
      <c r="A12" s="55"/>
      <c r="B12" s="55"/>
      <c r="C12" s="55"/>
    </row>
    <row r="13" spans="1:3" ht="15.75">
      <c r="A13" s="56"/>
      <c r="B13" s="56"/>
      <c r="C13" s="56"/>
    </row>
    <row r="14" spans="1:5" ht="12.75" customHeight="1">
      <c r="A14" s="57" t="s">
        <v>0</v>
      </c>
      <c r="B14" s="57" t="s">
        <v>19</v>
      </c>
      <c r="C14" s="57" t="s">
        <v>20</v>
      </c>
      <c r="D14" s="60" t="s">
        <v>77</v>
      </c>
      <c r="E14" s="60" t="s">
        <v>79</v>
      </c>
    </row>
    <row r="15" spans="1:5" ht="12.75">
      <c r="A15" s="58"/>
      <c r="B15" s="58"/>
      <c r="C15" s="58"/>
      <c r="D15" s="61"/>
      <c r="E15" s="61"/>
    </row>
    <row r="16" spans="1:5" ht="16.5" customHeight="1">
      <c r="A16" s="59"/>
      <c r="B16" s="59"/>
      <c r="C16" s="59"/>
      <c r="D16" s="62"/>
      <c r="E16" s="62"/>
    </row>
    <row r="17" spans="1:5" ht="18.75" customHeight="1">
      <c r="A17" s="6" t="s">
        <v>23</v>
      </c>
      <c r="B17" s="7" t="s">
        <v>21</v>
      </c>
      <c r="C17" s="7" t="s">
        <v>22</v>
      </c>
      <c r="D17" s="8">
        <f>SUM(D18:D22)</f>
        <v>14200</v>
      </c>
      <c r="E17" s="8">
        <f>SUM(E18:E22)</f>
        <v>14500</v>
      </c>
    </row>
    <row r="18" spans="1:5" ht="38.25" customHeight="1">
      <c r="A18" s="9" t="s">
        <v>24</v>
      </c>
      <c r="B18" s="10" t="s">
        <v>21</v>
      </c>
      <c r="C18" s="11" t="s">
        <v>25</v>
      </c>
      <c r="D18" s="25">
        <v>0</v>
      </c>
      <c r="E18" s="25">
        <v>0</v>
      </c>
    </row>
    <row r="19" spans="1:5" ht="18.75" customHeight="1">
      <c r="A19" s="13" t="s">
        <v>1</v>
      </c>
      <c r="B19" s="10" t="s">
        <v>21</v>
      </c>
      <c r="C19" s="10" t="s">
        <v>26</v>
      </c>
      <c r="D19" s="26">
        <v>13800</v>
      </c>
      <c r="E19" s="26">
        <v>13800</v>
      </c>
    </row>
    <row r="20" spans="1:5" ht="27.75" customHeight="1">
      <c r="A20" s="14" t="s">
        <v>47</v>
      </c>
      <c r="B20" s="10" t="s">
        <v>21</v>
      </c>
      <c r="C20" s="15" t="s">
        <v>48</v>
      </c>
      <c r="D20" s="26">
        <v>0</v>
      </c>
      <c r="E20" s="26">
        <v>0</v>
      </c>
    </row>
    <row r="21" spans="1:5" ht="16.5" customHeight="1">
      <c r="A21" s="16" t="s">
        <v>2</v>
      </c>
      <c r="B21" s="10" t="s">
        <v>21</v>
      </c>
      <c r="C21" s="15" t="s">
        <v>27</v>
      </c>
      <c r="D21" s="25">
        <f>300-200</f>
        <v>100</v>
      </c>
      <c r="E21" s="25">
        <v>100</v>
      </c>
    </row>
    <row r="22" spans="1:5" ht="17.25" customHeight="1">
      <c r="A22" s="16" t="s">
        <v>30</v>
      </c>
      <c r="B22" s="10" t="s">
        <v>21</v>
      </c>
      <c r="C22" s="15" t="s">
        <v>28</v>
      </c>
      <c r="D22" s="25">
        <v>300</v>
      </c>
      <c r="E22" s="25">
        <v>600</v>
      </c>
    </row>
    <row r="23" spans="1:5" ht="16.5" customHeight="1">
      <c r="A23" s="17" t="s">
        <v>29</v>
      </c>
      <c r="B23" s="18" t="s">
        <v>31</v>
      </c>
      <c r="C23" s="7" t="s">
        <v>22</v>
      </c>
      <c r="D23" s="8">
        <f>D24</f>
        <v>299.59999999999997</v>
      </c>
      <c r="E23" s="8">
        <f>E24</f>
        <v>309.9</v>
      </c>
    </row>
    <row r="24" spans="1:5" ht="15" customHeight="1">
      <c r="A24" s="13" t="s">
        <v>3</v>
      </c>
      <c r="B24" s="10" t="s">
        <v>31</v>
      </c>
      <c r="C24" s="10" t="s">
        <v>25</v>
      </c>
      <c r="D24" s="25">
        <f>297.4+2.2</f>
        <v>299.59999999999997</v>
      </c>
      <c r="E24" s="25">
        <v>309.9</v>
      </c>
    </row>
    <row r="25" spans="1:5" ht="27" customHeight="1">
      <c r="A25" s="6" t="s">
        <v>32</v>
      </c>
      <c r="B25" s="7" t="s">
        <v>25</v>
      </c>
      <c r="C25" s="7" t="s">
        <v>22</v>
      </c>
      <c r="D25" s="8">
        <f>SUM(D26:D28)</f>
        <v>0</v>
      </c>
      <c r="E25" s="8">
        <f>SUM(E26:E28)</f>
        <v>0</v>
      </c>
    </row>
    <row r="26" spans="1:5" ht="22.5">
      <c r="A26" s="13" t="s">
        <v>4</v>
      </c>
      <c r="B26" s="10" t="s">
        <v>25</v>
      </c>
      <c r="C26" s="10" t="s">
        <v>33</v>
      </c>
      <c r="D26" s="25">
        <v>0</v>
      </c>
      <c r="E26" s="25">
        <v>0</v>
      </c>
    </row>
    <row r="27" spans="1:5" ht="12.75">
      <c r="A27" s="13" t="s">
        <v>5</v>
      </c>
      <c r="B27" s="10" t="s">
        <v>25</v>
      </c>
      <c r="C27" s="10" t="s">
        <v>35</v>
      </c>
      <c r="D27" s="25">
        <v>0</v>
      </c>
      <c r="E27" s="25">
        <v>0</v>
      </c>
    </row>
    <row r="28" spans="1:5" ht="24.75" customHeight="1">
      <c r="A28" s="13" t="s">
        <v>18</v>
      </c>
      <c r="B28" s="10" t="s">
        <v>25</v>
      </c>
      <c r="C28" s="10" t="s">
        <v>36</v>
      </c>
      <c r="D28" s="25">
        <v>0</v>
      </c>
      <c r="E28" s="25">
        <v>0</v>
      </c>
    </row>
    <row r="29" spans="1:5" ht="15.75" customHeight="1">
      <c r="A29" s="6" t="s">
        <v>34</v>
      </c>
      <c r="B29" s="7" t="s">
        <v>26</v>
      </c>
      <c r="C29" s="7" t="s">
        <v>22</v>
      </c>
      <c r="D29" s="8">
        <f>SUM(D30:D31)</f>
        <v>7858.360000000001</v>
      </c>
      <c r="E29" s="8">
        <f>SUM(E30:E31)</f>
        <v>4700</v>
      </c>
    </row>
    <row r="30" spans="1:5" ht="15.75" customHeight="1">
      <c r="A30" s="13" t="s">
        <v>37</v>
      </c>
      <c r="B30" s="10" t="s">
        <v>26</v>
      </c>
      <c r="C30" s="10" t="s">
        <v>33</v>
      </c>
      <c r="D30" s="25">
        <f>4000+3358.36</f>
        <v>7358.360000000001</v>
      </c>
      <c r="E30" s="25">
        <f>4200</f>
        <v>4200</v>
      </c>
    </row>
    <row r="31" spans="1:5" ht="16.5" customHeight="1">
      <c r="A31" s="13" t="s">
        <v>13</v>
      </c>
      <c r="B31" s="10" t="s">
        <v>26</v>
      </c>
      <c r="C31" s="10" t="s">
        <v>38</v>
      </c>
      <c r="D31" s="26">
        <v>500</v>
      </c>
      <c r="E31" s="26">
        <v>500</v>
      </c>
    </row>
    <row r="32" spans="1:5" ht="16.5" customHeight="1">
      <c r="A32" s="6" t="s">
        <v>39</v>
      </c>
      <c r="B32" s="7" t="s">
        <v>40</v>
      </c>
      <c r="C32" s="7" t="s">
        <v>22</v>
      </c>
      <c r="D32" s="8">
        <f>D33+D34+D35</f>
        <v>18533.920000000002</v>
      </c>
      <c r="E32" s="8">
        <f>E33+E34+E35</f>
        <v>10014.82</v>
      </c>
    </row>
    <row r="33" spans="1:5" ht="12.75">
      <c r="A33" s="13" t="s">
        <v>6</v>
      </c>
      <c r="B33" s="10" t="s">
        <v>40</v>
      </c>
      <c r="C33" s="10" t="s">
        <v>21</v>
      </c>
      <c r="D33" s="12">
        <v>1082</v>
      </c>
      <c r="E33" s="12">
        <v>2000</v>
      </c>
    </row>
    <row r="34" spans="1:5" ht="12.75">
      <c r="A34" s="13" t="s">
        <v>7</v>
      </c>
      <c r="B34" s="10" t="s">
        <v>40</v>
      </c>
      <c r="C34" s="10" t="s">
        <v>31</v>
      </c>
      <c r="D34" s="12">
        <f>2500+2432.13</f>
        <v>4932.13</v>
      </c>
      <c r="E34" s="12">
        <v>2259.3</v>
      </c>
    </row>
    <row r="35" spans="1:5" ht="12.75">
      <c r="A35" s="13" t="s">
        <v>12</v>
      </c>
      <c r="B35" s="10" t="s">
        <v>40</v>
      </c>
      <c r="C35" s="10" t="s">
        <v>25</v>
      </c>
      <c r="D35" s="12">
        <f>5000+471.99+347.8+6700</f>
        <v>12519.79</v>
      </c>
      <c r="E35" s="12">
        <v>5755.52</v>
      </c>
    </row>
    <row r="36" spans="1:5" ht="12.75">
      <c r="A36" s="6" t="s">
        <v>41</v>
      </c>
      <c r="B36" s="7" t="s">
        <v>42</v>
      </c>
      <c r="C36" s="7" t="s">
        <v>22</v>
      </c>
      <c r="D36" s="8">
        <f>D37</f>
        <v>385</v>
      </c>
      <c r="E36" s="8">
        <f>E37</f>
        <v>400</v>
      </c>
    </row>
    <row r="37" spans="1:5" ht="12.75">
      <c r="A37" s="13" t="s">
        <v>10</v>
      </c>
      <c r="B37" s="10" t="s">
        <v>42</v>
      </c>
      <c r="C37" s="10" t="s">
        <v>42</v>
      </c>
      <c r="D37" s="26">
        <v>385</v>
      </c>
      <c r="E37" s="26">
        <v>400</v>
      </c>
    </row>
    <row r="38" spans="1:5" ht="12.75">
      <c r="A38" s="6" t="s">
        <v>43</v>
      </c>
      <c r="B38" s="7" t="s">
        <v>44</v>
      </c>
      <c r="C38" s="7" t="s">
        <v>22</v>
      </c>
      <c r="D38" s="8">
        <f>D39</f>
        <v>11000</v>
      </c>
      <c r="E38" s="8">
        <f>E39</f>
        <v>11500</v>
      </c>
    </row>
    <row r="39" spans="1:5" ht="12.75">
      <c r="A39" s="13" t="s">
        <v>8</v>
      </c>
      <c r="B39" s="10" t="s">
        <v>44</v>
      </c>
      <c r="C39" s="10" t="s">
        <v>21</v>
      </c>
      <c r="D39" s="12">
        <v>11000</v>
      </c>
      <c r="E39" s="12">
        <v>11500</v>
      </c>
    </row>
    <row r="40" spans="1:5" ht="12.75">
      <c r="A40" s="6" t="s">
        <v>45</v>
      </c>
      <c r="B40" s="19">
        <v>10</v>
      </c>
      <c r="C40" s="7" t="s">
        <v>22</v>
      </c>
      <c r="D40" s="20">
        <f>D41+D42</f>
        <v>1603</v>
      </c>
      <c r="E40" s="20">
        <f>E41+E42</f>
        <v>1667</v>
      </c>
    </row>
    <row r="41" spans="1:5" ht="12.75">
      <c r="A41" s="13" t="s">
        <v>14</v>
      </c>
      <c r="B41" s="21">
        <v>10</v>
      </c>
      <c r="C41" s="10" t="s">
        <v>21</v>
      </c>
      <c r="D41" s="26">
        <v>1603</v>
      </c>
      <c r="E41" s="26">
        <v>1667</v>
      </c>
    </row>
    <row r="42" spans="1:5" ht="12.75">
      <c r="A42" s="13" t="s">
        <v>52</v>
      </c>
      <c r="B42" s="21">
        <v>10</v>
      </c>
      <c r="C42" s="10" t="s">
        <v>26</v>
      </c>
      <c r="D42" s="26">
        <v>0</v>
      </c>
      <c r="E42" s="26">
        <v>0</v>
      </c>
    </row>
    <row r="43" spans="1:5" ht="15.75" customHeight="1">
      <c r="A43" s="6" t="s">
        <v>46</v>
      </c>
      <c r="B43" s="7" t="s">
        <v>27</v>
      </c>
      <c r="C43" s="7" t="s">
        <v>22</v>
      </c>
      <c r="D43" s="8">
        <f>SUM(D44:D44)</f>
        <v>400</v>
      </c>
      <c r="E43" s="8">
        <f>SUM(E44:E44)</f>
        <v>400</v>
      </c>
    </row>
    <row r="44" spans="1:5" ht="15.75" customHeight="1">
      <c r="A44" s="13" t="s">
        <v>17</v>
      </c>
      <c r="B44" s="10" t="s">
        <v>27</v>
      </c>
      <c r="C44" s="10" t="s">
        <v>31</v>
      </c>
      <c r="D44" s="26">
        <v>400</v>
      </c>
      <c r="E44" s="26">
        <v>400</v>
      </c>
    </row>
    <row r="45" spans="1:5" ht="20.25" customHeight="1">
      <c r="A45" s="22" t="s">
        <v>9</v>
      </c>
      <c r="B45" s="19"/>
      <c r="C45" s="19"/>
      <c r="D45" s="8">
        <f>D17+D23+D25+D29+D32+D38+D43+D36+D40</f>
        <v>54279.880000000005</v>
      </c>
      <c r="E45" s="8">
        <f>E17+E23+E25+E29+E32+E38+E43+E36+E40</f>
        <v>43491.72</v>
      </c>
    </row>
    <row r="46" spans="1:5" ht="12.75">
      <c r="A46" s="23"/>
      <c r="B46" s="23"/>
      <c r="C46" s="24"/>
      <c r="D46" s="5"/>
      <c r="E46" s="5"/>
    </row>
    <row r="47" spans="1:3" ht="12.75">
      <c r="A47" s="1"/>
      <c r="B47" s="1"/>
      <c r="C47" s="3"/>
    </row>
  </sheetData>
  <sheetProtection/>
  <mergeCells count="15">
    <mergeCell ref="A10:E10"/>
    <mergeCell ref="B9:C9"/>
    <mergeCell ref="B4:E4"/>
    <mergeCell ref="B5:E5"/>
    <mergeCell ref="B6:E6"/>
    <mergeCell ref="B7:E7"/>
    <mergeCell ref="B8:C8"/>
    <mergeCell ref="E14:E16"/>
    <mergeCell ref="A11:E11"/>
    <mergeCell ref="A12:C12"/>
    <mergeCell ref="A13:C13"/>
    <mergeCell ref="A14:A16"/>
    <mergeCell ref="B14:B16"/>
    <mergeCell ref="C14:C16"/>
    <mergeCell ref="D14:D16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0">
      <selection activeCell="D14" sqref="D14:D16"/>
    </sheetView>
  </sheetViews>
  <sheetFormatPr defaultColWidth="9.00390625" defaultRowHeight="12.75"/>
  <cols>
    <col min="1" max="1" width="44.875" style="0" customWidth="1"/>
    <col min="2" max="3" width="5.875" style="0" customWidth="1"/>
    <col min="4" max="4" width="8.25390625" style="0" customWidth="1"/>
    <col min="5" max="5" width="8.75390625" style="0" customWidth="1"/>
    <col min="6" max="6" width="9.125" style="0" customWidth="1"/>
    <col min="7" max="7" width="8.00390625" style="0" customWidth="1"/>
  </cols>
  <sheetData>
    <row r="1" spans="1:5" ht="12.75">
      <c r="A1" s="1"/>
      <c r="B1" s="1"/>
      <c r="C1" s="4"/>
      <c r="D1" s="4"/>
      <c r="E1" s="4"/>
    </row>
    <row r="2" spans="1:5" ht="12.75">
      <c r="A2" s="1"/>
      <c r="B2" s="1"/>
      <c r="C2" s="2"/>
      <c r="D2" s="2"/>
      <c r="E2" s="2"/>
    </row>
    <row r="3" spans="1:5" ht="12.75">
      <c r="A3" s="2"/>
      <c r="B3" s="2"/>
      <c r="C3" s="27"/>
      <c r="D3" s="27"/>
      <c r="E3" s="27"/>
    </row>
    <row r="4" spans="1:7" ht="12.75" customHeight="1">
      <c r="A4" s="2"/>
      <c r="B4" s="51"/>
      <c r="C4" s="51"/>
      <c r="D4" s="51"/>
      <c r="E4" s="51"/>
      <c r="F4" s="51"/>
      <c r="G4" s="30"/>
    </row>
    <row r="5" spans="1:7" ht="12.75" customHeight="1">
      <c r="A5" s="2"/>
      <c r="B5" s="52"/>
      <c r="C5" s="52"/>
      <c r="D5" s="52"/>
      <c r="E5" s="52"/>
      <c r="F5" s="52"/>
      <c r="G5" s="31"/>
    </row>
    <row r="6" spans="1:7" ht="12.75" customHeight="1">
      <c r="A6" s="2"/>
      <c r="B6" s="52"/>
      <c r="C6" s="52"/>
      <c r="D6" s="52"/>
      <c r="E6" s="52"/>
      <c r="F6" s="52"/>
      <c r="G6" s="31"/>
    </row>
    <row r="7" spans="1:7" ht="12.75" customHeight="1">
      <c r="A7" s="2"/>
      <c r="B7" s="52"/>
      <c r="C7" s="52"/>
      <c r="D7" s="52"/>
      <c r="E7" s="52"/>
      <c r="F7" s="52"/>
      <c r="G7" s="31"/>
    </row>
    <row r="8" spans="1:5" ht="12.75" customHeight="1">
      <c r="A8" s="2"/>
      <c r="B8" s="53"/>
      <c r="C8" s="53"/>
      <c r="D8" s="32"/>
      <c r="E8" s="32"/>
    </row>
    <row r="9" spans="1:5" ht="12.75">
      <c r="A9" s="2"/>
      <c r="B9" s="50"/>
      <c r="C9" s="50"/>
      <c r="D9" s="27"/>
      <c r="E9" s="27"/>
    </row>
    <row r="10" spans="1:9" ht="27" customHeight="1">
      <c r="A10" s="54" t="s">
        <v>11</v>
      </c>
      <c r="B10" s="54"/>
      <c r="C10" s="54"/>
      <c r="D10" s="54"/>
      <c r="E10" s="54"/>
      <c r="F10" s="54"/>
      <c r="G10" s="54"/>
      <c r="H10" s="54"/>
      <c r="I10" s="54"/>
    </row>
    <row r="11" spans="1:9" ht="21.75" customHeight="1">
      <c r="A11" s="55" t="s">
        <v>73</v>
      </c>
      <c r="B11" s="55"/>
      <c r="C11" s="55"/>
      <c r="D11" s="55"/>
      <c r="E11" s="55"/>
      <c r="F11" s="55"/>
      <c r="G11" s="55"/>
      <c r="H11" s="55"/>
      <c r="I11" s="55"/>
    </row>
    <row r="12" spans="1:5" ht="18" customHeight="1">
      <c r="A12" s="55"/>
      <c r="B12" s="55"/>
      <c r="C12" s="55"/>
      <c r="D12" s="29"/>
      <c r="E12" s="29"/>
    </row>
    <row r="13" spans="1:5" ht="18.75" customHeight="1">
      <c r="A13" s="56"/>
      <c r="B13" s="56"/>
      <c r="C13" s="56"/>
      <c r="D13" s="33"/>
      <c r="E13" s="33"/>
    </row>
    <row r="14" spans="1:9" ht="12.75" customHeight="1">
      <c r="A14" s="57" t="s">
        <v>0</v>
      </c>
      <c r="B14" s="57" t="s">
        <v>19</v>
      </c>
      <c r="C14" s="57" t="s">
        <v>20</v>
      </c>
      <c r="D14" s="57" t="s">
        <v>75</v>
      </c>
      <c r="E14" s="57" t="s">
        <v>56</v>
      </c>
      <c r="F14" s="60" t="s">
        <v>50</v>
      </c>
      <c r="G14" s="60" t="s">
        <v>76</v>
      </c>
      <c r="H14" s="60" t="s">
        <v>51</v>
      </c>
      <c r="I14" s="60" t="s">
        <v>54</v>
      </c>
    </row>
    <row r="15" spans="1:9" ht="12.75">
      <c r="A15" s="58"/>
      <c r="B15" s="58"/>
      <c r="C15" s="58"/>
      <c r="D15" s="58"/>
      <c r="E15" s="58"/>
      <c r="F15" s="61"/>
      <c r="G15" s="61"/>
      <c r="H15" s="61"/>
      <c r="I15" s="61"/>
    </row>
    <row r="16" spans="1:9" ht="10.5" customHeight="1">
      <c r="A16" s="59"/>
      <c r="B16" s="59"/>
      <c r="C16" s="59"/>
      <c r="D16" s="59"/>
      <c r="E16" s="59"/>
      <c r="F16" s="62"/>
      <c r="G16" s="62"/>
      <c r="H16" s="62"/>
      <c r="I16" s="62"/>
    </row>
    <row r="17" spans="1:9" ht="15" customHeight="1">
      <c r="A17" s="6" t="s">
        <v>23</v>
      </c>
      <c r="B17" s="7" t="s">
        <v>21</v>
      </c>
      <c r="C17" s="7" t="s">
        <v>22</v>
      </c>
      <c r="D17" s="7"/>
      <c r="E17" s="8">
        <f>E18+E19+E20+E21+E22+E23</f>
        <v>12064.72</v>
      </c>
      <c r="F17" s="8">
        <f>SUM(F18:F23)</f>
        <v>11883.75</v>
      </c>
      <c r="G17" s="8">
        <f>F17/E17*100</f>
        <v>98.500006630904</v>
      </c>
      <c r="H17" s="8">
        <f>SUM(H18:H23)</f>
        <v>12377</v>
      </c>
      <c r="I17" s="8">
        <f>SUM(I18:I23)</f>
        <v>12377</v>
      </c>
    </row>
    <row r="18" spans="1:9" ht="35.25" customHeight="1">
      <c r="A18" s="9" t="s">
        <v>24</v>
      </c>
      <c r="B18" s="10" t="s">
        <v>21</v>
      </c>
      <c r="C18" s="11" t="s">
        <v>25</v>
      </c>
      <c r="D18" s="11"/>
      <c r="E18" s="11" t="s">
        <v>57</v>
      </c>
      <c r="F18" s="12">
        <v>0</v>
      </c>
      <c r="G18" s="34">
        <f aca="true" t="shared" si="0" ref="G18:G46">F18/E18*100</f>
        <v>0</v>
      </c>
      <c r="H18" s="26">
        <v>0</v>
      </c>
      <c r="I18" s="26">
        <v>0</v>
      </c>
    </row>
    <row r="19" spans="1:9" ht="19.5" customHeight="1">
      <c r="A19" s="13" t="s">
        <v>1</v>
      </c>
      <c r="B19" s="10" t="s">
        <v>21</v>
      </c>
      <c r="C19" s="10" t="s">
        <v>26</v>
      </c>
      <c r="D19" s="10"/>
      <c r="E19" s="34" t="s">
        <v>58</v>
      </c>
      <c r="F19" s="12">
        <v>11433.75</v>
      </c>
      <c r="G19" s="34">
        <f t="shared" si="0"/>
        <v>104.86744534786139</v>
      </c>
      <c r="H19" s="12">
        <v>11877</v>
      </c>
      <c r="I19" s="12">
        <v>11877</v>
      </c>
    </row>
    <row r="20" spans="1:9" ht="33.75">
      <c r="A20" s="14" t="s">
        <v>47</v>
      </c>
      <c r="B20" s="10" t="s">
        <v>21</v>
      </c>
      <c r="C20" s="15" t="s">
        <v>48</v>
      </c>
      <c r="D20" s="15"/>
      <c r="E20" s="15" t="s">
        <v>60</v>
      </c>
      <c r="F20" s="12">
        <v>0</v>
      </c>
      <c r="G20" s="34">
        <f t="shared" si="0"/>
        <v>0</v>
      </c>
      <c r="H20" s="26">
        <v>0</v>
      </c>
      <c r="I20" s="26">
        <v>0</v>
      </c>
    </row>
    <row r="21" spans="1:9" ht="12.75">
      <c r="A21" s="28" t="s">
        <v>53</v>
      </c>
      <c r="B21" s="10" t="s">
        <v>21</v>
      </c>
      <c r="C21" s="15" t="s">
        <v>42</v>
      </c>
      <c r="D21" s="15"/>
      <c r="E21" s="15" t="s">
        <v>59</v>
      </c>
      <c r="F21" s="12">
        <v>0</v>
      </c>
      <c r="G21" s="34">
        <f t="shared" si="0"/>
        <v>0</v>
      </c>
      <c r="H21" s="26">
        <v>0</v>
      </c>
      <c r="I21" s="26">
        <v>0</v>
      </c>
    </row>
    <row r="22" spans="1:9" ht="12.75">
      <c r="A22" s="16" t="s">
        <v>2</v>
      </c>
      <c r="B22" s="10" t="s">
        <v>21</v>
      </c>
      <c r="C22" s="15" t="s">
        <v>27</v>
      </c>
      <c r="D22" s="15"/>
      <c r="E22" s="15" t="s">
        <v>61</v>
      </c>
      <c r="F22" s="12">
        <v>300</v>
      </c>
      <c r="G22" s="34">
        <f t="shared" si="0"/>
        <v>300</v>
      </c>
      <c r="H22" s="26">
        <v>300</v>
      </c>
      <c r="I22" s="26">
        <v>300</v>
      </c>
    </row>
    <row r="23" spans="1:9" ht="12.75">
      <c r="A23" s="16" t="s">
        <v>30</v>
      </c>
      <c r="B23" s="10" t="s">
        <v>21</v>
      </c>
      <c r="C23" s="15" t="s">
        <v>28</v>
      </c>
      <c r="D23" s="15"/>
      <c r="E23" s="15" t="s">
        <v>62</v>
      </c>
      <c r="F23" s="12">
        <v>150</v>
      </c>
      <c r="G23" s="34">
        <f t="shared" si="0"/>
        <v>50</v>
      </c>
      <c r="H23" s="26">
        <v>200</v>
      </c>
      <c r="I23" s="26">
        <v>200</v>
      </c>
    </row>
    <row r="24" spans="1:9" ht="12.75">
      <c r="A24" s="17" t="s">
        <v>29</v>
      </c>
      <c r="B24" s="18" t="s">
        <v>31</v>
      </c>
      <c r="C24" s="7" t="s">
        <v>22</v>
      </c>
      <c r="D24" s="7"/>
      <c r="E24" s="8" t="str">
        <f>E25</f>
        <v>257,1</v>
      </c>
      <c r="F24" s="8">
        <f>F25</f>
        <v>281.4</v>
      </c>
      <c r="G24" s="8">
        <f t="shared" si="0"/>
        <v>109.45157526254374</v>
      </c>
      <c r="H24" s="8">
        <f>H25</f>
        <v>291.5</v>
      </c>
      <c r="I24" s="8">
        <f>I25</f>
        <v>291.5</v>
      </c>
    </row>
    <row r="25" spans="1:9" ht="22.5">
      <c r="A25" s="13" t="s">
        <v>3</v>
      </c>
      <c r="B25" s="10" t="s">
        <v>31</v>
      </c>
      <c r="C25" s="10" t="s">
        <v>25</v>
      </c>
      <c r="D25" s="10"/>
      <c r="E25" s="10" t="s">
        <v>63</v>
      </c>
      <c r="F25" s="12">
        <v>281.4</v>
      </c>
      <c r="G25" s="34">
        <f t="shared" si="0"/>
        <v>109.45157526254374</v>
      </c>
      <c r="H25" s="26">
        <v>291.5</v>
      </c>
      <c r="I25" s="26">
        <v>291.5</v>
      </c>
    </row>
    <row r="26" spans="1:9" ht="30" customHeight="1">
      <c r="A26" s="6" t="s">
        <v>32</v>
      </c>
      <c r="B26" s="7" t="s">
        <v>25</v>
      </c>
      <c r="C26" s="7" t="s">
        <v>22</v>
      </c>
      <c r="D26" s="7"/>
      <c r="E26" s="8">
        <f>E27+E28</f>
        <v>320</v>
      </c>
      <c r="F26" s="8">
        <f>SUM(F27:F28)</f>
        <v>320</v>
      </c>
      <c r="G26" s="8">
        <f t="shared" si="0"/>
        <v>100</v>
      </c>
      <c r="H26" s="8">
        <f>SUM(H27:H28)</f>
        <v>320</v>
      </c>
      <c r="I26" s="8">
        <f>SUM(I27:I28)</f>
        <v>320</v>
      </c>
    </row>
    <row r="27" spans="1:9" ht="24.75" customHeight="1">
      <c r="A27" s="13" t="s">
        <v>4</v>
      </c>
      <c r="B27" s="10" t="s">
        <v>25</v>
      </c>
      <c r="C27" s="10" t="s">
        <v>33</v>
      </c>
      <c r="D27" s="10"/>
      <c r="E27" s="10" t="s">
        <v>62</v>
      </c>
      <c r="F27" s="12">
        <v>300</v>
      </c>
      <c r="G27" s="34">
        <f t="shared" si="0"/>
        <v>100</v>
      </c>
      <c r="H27" s="26">
        <v>300</v>
      </c>
      <c r="I27" s="26">
        <v>300</v>
      </c>
    </row>
    <row r="28" spans="1:9" ht="28.5" customHeight="1">
      <c r="A28" s="13" t="s">
        <v>18</v>
      </c>
      <c r="B28" s="10" t="s">
        <v>25</v>
      </c>
      <c r="C28" s="10" t="s">
        <v>36</v>
      </c>
      <c r="D28" s="10"/>
      <c r="E28" s="10" t="s">
        <v>64</v>
      </c>
      <c r="F28" s="12">
        <v>20</v>
      </c>
      <c r="G28" s="34">
        <f t="shared" si="0"/>
        <v>100</v>
      </c>
      <c r="H28" s="26">
        <v>20</v>
      </c>
      <c r="I28" s="26">
        <v>20</v>
      </c>
    </row>
    <row r="29" spans="1:9" ht="12.75">
      <c r="A29" s="6" t="s">
        <v>34</v>
      </c>
      <c r="B29" s="7" t="s">
        <v>26</v>
      </c>
      <c r="C29" s="7" t="s">
        <v>22</v>
      </c>
      <c r="D29" s="7"/>
      <c r="E29" s="8">
        <f>E30+E31</f>
        <v>5900.5</v>
      </c>
      <c r="F29" s="8">
        <f>F30+F31</f>
        <v>9101.5</v>
      </c>
      <c r="G29" s="8">
        <f t="shared" si="0"/>
        <v>154.24963986102873</v>
      </c>
      <c r="H29" s="8">
        <f>H30+H31</f>
        <v>5800.5</v>
      </c>
      <c r="I29" s="8">
        <f>I30+I31</f>
        <v>5800.5</v>
      </c>
    </row>
    <row r="30" spans="1:9" ht="12.75">
      <c r="A30" s="13" t="s">
        <v>37</v>
      </c>
      <c r="B30" s="10" t="s">
        <v>26</v>
      </c>
      <c r="C30" s="10" t="s">
        <v>33</v>
      </c>
      <c r="D30" s="10"/>
      <c r="E30" s="10" t="s">
        <v>65</v>
      </c>
      <c r="F30" s="12">
        <v>8801.5</v>
      </c>
      <c r="G30" s="34">
        <f t="shared" si="0"/>
        <v>157.15561110615124</v>
      </c>
      <c r="H30" s="26">
        <v>5600.5</v>
      </c>
      <c r="I30" s="26">
        <v>5600.5</v>
      </c>
    </row>
    <row r="31" spans="1:9" ht="15.75" customHeight="1">
      <c r="A31" s="13" t="s">
        <v>13</v>
      </c>
      <c r="B31" s="10" t="s">
        <v>26</v>
      </c>
      <c r="C31" s="10" t="s">
        <v>38</v>
      </c>
      <c r="D31" s="10"/>
      <c r="E31" s="10" t="s">
        <v>62</v>
      </c>
      <c r="F31" s="12">
        <v>300</v>
      </c>
      <c r="G31" s="34">
        <f t="shared" si="0"/>
        <v>100</v>
      </c>
      <c r="H31" s="26">
        <v>200</v>
      </c>
      <c r="I31" s="26">
        <v>200</v>
      </c>
    </row>
    <row r="32" spans="1:9" ht="12.75">
      <c r="A32" s="6" t="s">
        <v>39</v>
      </c>
      <c r="B32" s="7" t="s">
        <v>40</v>
      </c>
      <c r="C32" s="7" t="s">
        <v>22</v>
      </c>
      <c r="D32" s="7"/>
      <c r="E32" s="8">
        <f>E33+E34+E35</f>
        <v>14110</v>
      </c>
      <c r="F32" s="8">
        <f>F33+F34+F35</f>
        <v>27740.86</v>
      </c>
      <c r="G32" s="8">
        <f t="shared" si="0"/>
        <v>196.60425230333098</v>
      </c>
      <c r="H32" s="8">
        <f>H33+H34+H35</f>
        <v>21472.92</v>
      </c>
      <c r="I32" s="8">
        <f>I33+I34+I35</f>
        <v>21472.92</v>
      </c>
    </row>
    <row r="33" spans="1:9" ht="12.75">
      <c r="A33" s="13" t="s">
        <v>6</v>
      </c>
      <c r="B33" s="10" t="s">
        <v>40</v>
      </c>
      <c r="C33" s="10" t="s">
        <v>21</v>
      </c>
      <c r="D33" s="10"/>
      <c r="E33" s="10" t="s">
        <v>66</v>
      </c>
      <c r="F33" s="12">
        <v>11288.2</v>
      </c>
      <c r="G33" s="34">
        <f t="shared" si="0"/>
        <v>705.5125</v>
      </c>
      <c r="H33" s="26">
        <v>1390.48</v>
      </c>
      <c r="I33" s="26">
        <v>1390.48</v>
      </c>
    </row>
    <row r="34" spans="1:9" ht="12.75">
      <c r="A34" s="13" t="s">
        <v>7</v>
      </c>
      <c r="B34" s="10" t="s">
        <v>40</v>
      </c>
      <c r="C34" s="10" t="s">
        <v>31</v>
      </c>
      <c r="D34" s="10"/>
      <c r="E34" s="10" t="s">
        <v>67</v>
      </c>
      <c r="F34" s="12">
        <v>6691</v>
      </c>
      <c r="G34" s="34">
        <f t="shared" si="0"/>
        <v>223.03333333333333</v>
      </c>
      <c r="H34" s="26">
        <v>11577</v>
      </c>
      <c r="I34" s="26">
        <v>11577</v>
      </c>
    </row>
    <row r="35" spans="1:9" ht="12.75">
      <c r="A35" s="13" t="s">
        <v>12</v>
      </c>
      <c r="B35" s="10" t="s">
        <v>40</v>
      </c>
      <c r="C35" s="10" t="s">
        <v>25</v>
      </c>
      <c r="D35" s="10"/>
      <c r="E35" s="10" t="s">
        <v>72</v>
      </c>
      <c r="F35" s="12">
        <v>9761.66</v>
      </c>
      <c r="G35" s="34">
        <f t="shared" si="0"/>
        <v>102.64626708727656</v>
      </c>
      <c r="H35" s="26">
        <v>8505.44</v>
      </c>
      <c r="I35" s="26">
        <v>8505.44</v>
      </c>
    </row>
    <row r="36" spans="1:9" ht="12.75">
      <c r="A36" s="6" t="s">
        <v>41</v>
      </c>
      <c r="B36" s="7" t="s">
        <v>42</v>
      </c>
      <c r="C36" s="7" t="s">
        <v>22</v>
      </c>
      <c r="D36" s="7"/>
      <c r="E36" s="8" t="str">
        <f>E37</f>
        <v>284,63</v>
      </c>
      <c r="F36" s="8">
        <f>F37</f>
        <v>339.6</v>
      </c>
      <c r="G36" s="8">
        <f t="shared" si="0"/>
        <v>119.31279204581386</v>
      </c>
      <c r="H36" s="8">
        <f>H37</f>
        <v>296.01</v>
      </c>
      <c r="I36" s="8">
        <f>I37</f>
        <v>296.01</v>
      </c>
    </row>
    <row r="37" spans="1:9" ht="12.75">
      <c r="A37" s="13" t="s">
        <v>10</v>
      </c>
      <c r="B37" s="10" t="s">
        <v>42</v>
      </c>
      <c r="C37" s="10" t="s">
        <v>42</v>
      </c>
      <c r="D37" s="10"/>
      <c r="E37" s="10" t="s">
        <v>68</v>
      </c>
      <c r="F37" s="12">
        <v>339.6</v>
      </c>
      <c r="G37" s="34">
        <f t="shared" si="0"/>
        <v>119.31279204581386</v>
      </c>
      <c r="H37" s="26">
        <v>296.01</v>
      </c>
      <c r="I37" s="26">
        <v>296.01</v>
      </c>
    </row>
    <row r="38" spans="1:9" ht="12.75">
      <c r="A38" s="6" t="s">
        <v>43</v>
      </c>
      <c r="B38" s="7" t="s">
        <v>44</v>
      </c>
      <c r="C38" s="7" t="s">
        <v>22</v>
      </c>
      <c r="D38" s="7"/>
      <c r="E38" s="8" t="str">
        <f>E39</f>
        <v>11481,55</v>
      </c>
      <c r="F38" s="8">
        <f>F39</f>
        <v>15068.17</v>
      </c>
      <c r="G38" s="8">
        <f t="shared" si="0"/>
        <v>131.2381168047868</v>
      </c>
      <c r="H38" s="8">
        <f>H39</f>
        <v>15568.69</v>
      </c>
      <c r="I38" s="8">
        <f>I39</f>
        <v>15568.69</v>
      </c>
    </row>
    <row r="39" spans="1:9" ht="12.75">
      <c r="A39" s="13" t="s">
        <v>8</v>
      </c>
      <c r="B39" s="10" t="s">
        <v>44</v>
      </c>
      <c r="C39" s="10" t="s">
        <v>21</v>
      </c>
      <c r="D39" s="10"/>
      <c r="E39" s="10" t="s">
        <v>69</v>
      </c>
      <c r="F39" s="12">
        <v>15068.17</v>
      </c>
      <c r="G39" s="34">
        <f t="shared" si="0"/>
        <v>131.2381168047868</v>
      </c>
      <c r="H39" s="12">
        <v>15568.69</v>
      </c>
      <c r="I39" s="12">
        <v>15568.69</v>
      </c>
    </row>
    <row r="40" spans="1:9" ht="12.75">
      <c r="A40" s="6" t="s">
        <v>45</v>
      </c>
      <c r="B40" s="19">
        <v>10</v>
      </c>
      <c r="C40" s="7" t="s">
        <v>22</v>
      </c>
      <c r="D40" s="7"/>
      <c r="E40" s="20">
        <f>E41+E43</f>
        <v>1170.49</v>
      </c>
      <c r="F40" s="20">
        <f>F41+F43</f>
        <v>1216.53</v>
      </c>
      <c r="G40" s="8">
        <f t="shared" si="0"/>
        <v>103.93339541559516</v>
      </c>
      <c r="H40" s="20">
        <f>H41+H43</f>
        <v>1265.19</v>
      </c>
      <c r="I40" s="20">
        <f>I41+I43</f>
        <v>1265.19</v>
      </c>
    </row>
    <row r="41" spans="1:9" ht="12.75">
      <c r="A41" s="13" t="s">
        <v>14</v>
      </c>
      <c r="B41" s="21">
        <v>10</v>
      </c>
      <c r="C41" s="10" t="s">
        <v>21</v>
      </c>
      <c r="D41" s="10"/>
      <c r="E41" s="10" t="s">
        <v>70</v>
      </c>
      <c r="F41" s="12">
        <v>1216.53</v>
      </c>
      <c r="G41" s="34">
        <f t="shared" si="0"/>
        <v>104.00003419563322</v>
      </c>
      <c r="H41" s="12">
        <v>1265.19</v>
      </c>
      <c r="I41" s="12">
        <v>1265.19</v>
      </c>
    </row>
    <row r="42" spans="1:9" ht="12.75">
      <c r="A42" s="13" t="s">
        <v>49</v>
      </c>
      <c r="B42" s="21">
        <v>10</v>
      </c>
      <c r="C42" s="10" t="s">
        <v>25</v>
      </c>
      <c r="D42" s="10"/>
      <c r="E42" s="10" t="s">
        <v>74</v>
      </c>
      <c r="F42" s="12">
        <v>0</v>
      </c>
      <c r="G42" s="34">
        <v>0</v>
      </c>
      <c r="H42" s="26">
        <v>0</v>
      </c>
      <c r="I42" s="26">
        <v>0</v>
      </c>
    </row>
    <row r="43" spans="1:9" ht="12.75">
      <c r="A43" s="13" t="s">
        <v>52</v>
      </c>
      <c r="B43" s="21">
        <v>10</v>
      </c>
      <c r="C43" s="10" t="s">
        <v>26</v>
      </c>
      <c r="D43" s="10"/>
      <c r="E43" s="10" t="s">
        <v>71</v>
      </c>
      <c r="F43" s="12">
        <v>0</v>
      </c>
      <c r="G43" s="34">
        <f t="shared" si="0"/>
        <v>0</v>
      </c>
      <c r="H43" s="26">
        <v>0</v>
      </c>
      <c r="I43" s="26">
        <v>0</v>
      </c>
    </row>
    <row r="44" spans="1:9" ht="12.75">
      <c r="A44" s="6" t="s">
        <v>46</v>
      </c>
      <c r="B44" s="7" t="s">
        <v>27</v>
      </c>
      <c r="C44" s="7" t="s">
        <v>22</v>
      </c>
      <c r="D44" s="7"/>
      <c r="E44" s="8">
        <f>E45</f>
        <v>200</v>
      </c>
      <c r="F44" s="8">
        <f>SUM(F45:F45)</f>
        <v>200</v>
      </c>
      <c r="G44" s="8">
        <f t="shared" si="0"/>
        <v>100</v>
      </c>
      <c r="H44" s="8">
        <f>SUM(H45:H45)</f>
        <v>200</v>
      </c>
      <c r="I44" s="8">
        <f>SUM(I45:I45)</f>
        <v>200</v>
      </c>
    </row>
    <row r="45" spans="1:9" ht="16.5" customHeight="1">
      <c r="A45" s="13" t="s">
        <v>17</v>
      </c>
      <c r="B45" s="10" t="s">
        <v>27</v>
      </c>
      <c r="C45" s="10" t="s">
        <v>31</v>
      </c>
      <c r="D45" s="10"/>
      <c r="E45" s="12">
        <v>200</v>
      </c>
      <c r="F45" s="12">
        <v>200</v>
      </c>
      <c r="G45" s="34">
        <f t="shared" si="0"/>
        <v>100</v>
      </c>
      <c r="H45" s="26">
        <v>200</v>
      </c>
      <c r="I45" s="26">
        <v>200</v>
      </c>
    </row>
    <row r="46" spans="1:9" ht="12.75">
      <c r="A46" s="22" t="s">
        <v>9</v>
      </c>
      <c r="B46" s="19"/>
      <c r="C46" s="19"/>
      <c r="D46" s="19"/>
      <c r="E46" s="8">
        <f>E17+E24+E26+E29+E32+E38+E44+E36+E40</f>
        <v>45788.98999999999</v>
      </c>
      <c r="F46" s="8">
        <f>F17+F24+F26+F29+F32+F38+F44+F36+F40</f>
        <v>66151.81</v>
      </c>
      <c r="G46" s="8">
        <f t="shared" si="0"/>
        <v>144.4709961936265</v>
      </c>
      <c r="H46" s="8">
        <f>H17+H24+H26+H29+H32+H38+H44+H36+H40</f>
        <v>57591.810000000005</v>
      </c>
      <c r="I46" s="8">
        <f>I17+I24+I26+I29+I32+I38+I44+I36+I40</f>
        <v>57591.810000000005</v>
      </c>
    </row>
    <row r="47" spans="1:7" ht="12.75">
      <c r="A47" s="23"/>
      <c r="B47" s="23"/>
      <c r="C47" s="24"/>
      <c r="D47" s="24"/>
      <c r="E47" s="24"/>
      <c r="F47" s="5"/>
      <c r="G47" s="5"/>
    </row>
    <row r="48" spans="1:5" ht="12.75">
      <c r="A48" s="1"/>
      <c r="B48" s="1"/>
      <c r="C48" s="3"/>
      <c r="D48" s="3"/>
      <c r="E48" s="3"/>
    </row>
  </sheetData>
  <sheetProtection/>
  <mergeCells count="19">
    <mergeCell ref="H14:H16"/>
    <mergeCell ref="I14:I16"/>
    <mergeCell ref="A11:I11"/>
    <mergeCell ref="A10:I10"/>
    <mergeCell ref="D14:D16"/>
    <mergeCell ref="G14:G16"/>
    <mergeCell ref="A12:C12"/>
    <mergeCell ref="A13:C13"/>
    <mergeCell ref="A14:A16"/>
    <mergeCell ref="B14:B16"/>
    <mergeCell ref="C14:C16"/>
    <mergeCell ref="F14:F16"/>
    <mergeCell ref="E14:E16"/>
    <mergeCell ref="B4:F4"/>
    <mergeCell ref="B5:F5"/>
    <mergeCell ref="B6:F6"/>
    <mergeCell ref="B7:F7"/>
    <mergeCell ref="B8:C8"/>
    <mergeCell ref="B9:C9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">
      <selection activeCell="P12" sqref="P12"/>
    </sheetView>
  </sheetViews>
  <sheetFormatPr defaultColWidth="9.00390625" defaultRowHeight="12.75"/>
  <cols>
    <col min="1" max="1" width="20.375" style="0" customWidth="1"/>
    <col min="2" max="2" width="6.625" style="0" customWidth="1"/>
    <col min="3" max="3" width="5.875" style="0" customWidth="1"/>
    <col min="4" max="4" width="8.375" style="0" customWidth="1"/>
    <col min="5" max="5" width="8.125" style="0" customWidth="1"/>
    <col min="6" max="6" width="7.125" style="0" customWidth="1"/>
    <col min="7" max="7" width="8.375" style="0" customWidth="1"/>
    <col min="8" max="8" width="9.375" style="0" customWidth="1"/>
    <col min="9" max="9" width="9.00390625" style="0" customWidth="1"/>
    <col min="10" max="10" width="7.75390625" style="0" customWidth="1"/>
  </cols>
  <sheetData>
    <row r="1" spans="1:6" ht="12.75">
      <c r="A1" s="1"/>
      <c r="B1" s="1"/>
      <c r="C1" s="4"/>
      <c r="D1" s="4"/>
      <c r="E1" s="4"/>
      <c r="F1" s="4"/>
    </row>
    <row r="2" spans="1:6" ht="12.75">
      <c r="A2" s="1"/>
      <c r="B2" s="1"/>
      <c r="C2" s="2"/>
      <c r="D2" s="2"/>
      <c r="E2" s="2"/>
      <c r="F2" s="2"/>
    </row>
    <row r="3" spans="1:6" ht="12.75">
      <c r="A3" s="2"/>
      <c r="B3" s="2"/>
      <c r="C3" s="27"/>
      <c r="D3" s="27"/>
      <c r="E3" s="27"/>
      <c r="F3" s="27"/>
    </row>
    <row r="4" spans="1:9" ht="12.75" customHeight="1">
      <c r="A4" s="2"/>
      <c r="B4" s="51"/>
      <c r="C4" s="51"/>
      <c r="D4" s="51"/>
      <c r="E4" s="51"/>
      <c r="F4" s="51"/>
      <c r="G4" s="51"/>
      <c r="H4" s="51"/>
      <c r="I4" s="51"/>
    </row>
    <row r="5" spans="1:9" ht="12.75" customHeight="1">
      <c r="A5" s="2"/>
      <c r="B5" s="52"/>
      <c r="C5" s="52"/>
      <c r="D5" s="52"/>
      <c r="E5" s="52"/>
      <c r="F5" s="52"/>
      <c r="G5" s="52"/>
      <c r="H5" s="52"/>
      <c r="I5" s="52"/>
    </row>
    <row r="6" spans="1:9" ht="12.75" customHeight="1">
      <c r="A6" s="2"/>
      <c r="B6" s="52"/>
      <c r="C6" s="52"/>
      <c r="D6" s="52"/>
      <c r="E6" s="52"/>
      <c r="F6" s="52"/>
      <c r="G6" s="52"/>
      <c r="H6" s="52"/>
      <c r="I6" s="52"/>
    </row>
    <row r="7" spans="1:9" ht="12.75" customHeight="1">
      <c r="A7" s="2"/>
      <c r="B7" s="52"/>
      <c r="C7" s="52"/>
      <c r="D7" s="52"/>
      <c r="E7" s="52"/>
      <c r="F7" s="52"/>
      <c r="G7" s="52"/>
      <c r="H7" s="52"/>
      <c r="I7" s="52"/>
    </row>
    <row r="8" spans="1:6" ht="12.75" customHeight="1">
      <c r="A8" s="2"/>
      <c r="B8" s="53"/>
      <c r="C8" s="53"/>
      <c r="D8" s="32"/>
      <c r="E8" s="32"/>
      <c r="F8" s="32"/>
    </row>
    <row r="9" spans="1:6" ht="16.5" customHeight="1">
      <c r="A9" s="2"/>
      <c r="B9" s="50"/>
      <c r="C9" s="50"/>
      <c r="D9" s="27"/>
      <c r="E9" s="27"/>
      <c r="F9" s="27"/>
    </row>
    <row r="10" spans="1:9" ht="22.5" customHeight="1">
      <c r="A10" s="49" t="s">
        <v>11</v>
      </c>
      <c r="B10" s="49"/>
      <c r="C10" s="49"/>
      <c r="D10" s="49"/>
      <c r="E10" s="49"/>
      <c r="F10" s="49"/>
      <c r="G10" s="49"/>
      <c r="H10" s="49"/>
      <c r="I10" s="49"/>
    </row>
    <row r="11" spans="1:10" ht="21.75" customHeight="1">
      <c r="A11" s="55" t="s">
        <v>80</v>
      </c>
      <c r="B11" s="55"/>
      <c r="C11" s="55"/>
      <c r="D11" s="55"/>
      <c r="E11" s="55"/>
      <c r="F11" s="55"/>
      <c r="G11" s="55"/>
      <c r="H11" s="55"/>
      <c r="I11" s="55"/>
      <c r="J11" s="55"/>
    </row>
    <row r="12" spans="1:6" ht="14.25">
      <c r="A12" s="55"/>
      <c r="B12" s="55"/>
      <c r="C12" s="55"/>
      <c r="D12" s="29"/>
      <c r="E12" s="29"/>
      <c r="F12" s="29"/>
    </row>
    <row r="13" spans="1:6" ht="15.75">
      <c r="A13" s="56"/>
      <c r="B13" s="56"/>
      <c r="C13" s="56"/>
      <c r="D13" s="33"/>
      <c r="E13" s="33"/>
      <c r="F13" s="33"/>
    </row>
    <row r="14" spans="1:11" ht="12.75" customHeight="1">
      <c r="A14" s="57" t="s">
        <v>0</v>
      </c>
      <c r="B14" s="57" t="s">
        <v>19</v>
      </c>
      <c r="C14" s="57" t="s">
        <v>20</v>
      </c>
      <c r="D14" s="57" t="s">
        <v>51</v>
      </c>
      <c r="E14" s="60" t="s">
        <v>54</v>
      </c>
      <c r="F14" s="60" t="s">
        <v>98</v>
      </c>
      <c r="G14" s="60" t="s">
        <v>77</v>
      </c>
      <c r="H14" s="60" t="s">
        <v>106</v>
      </c>
      <c r="I14" s="60" t="s">
        <v>79</v>
      </c>
      <c r="J14" s="60" t="s">
        <v>107</v>
      </c>
      <c r="K14" s="63"/>
    </row>
    <row r="15" spans="1:11" ht="12.75">
      <c r="A15" s="58"/>
      <c r="B15" s="58"/>
      <c r="C15" s="58"/>
      <c r="D15" s="58"/>
      <c r="E15" s="61"/>
      <c r="F15" s="61"/>
      <c r="G15" s="61"/>
      <c r="H15" s="61"/>
      <c r="I15" s="61"/>
      <c r="J15" s="61"/>
      <c r="K15" s="63"/>
    </row>
    <row r="16" spans="1:11" ht="16.5" customHeight="1">
      <c r="A16" s="59"/>
      <c r="B16" s="59"/>
      <c r="C16" s="59"/>
      <c r="D16" s="59"/>
      <c r="E16" s="62"/>
      <c r="F16" s="62"/>
      <c r="G16" s="62"/>
      <c r="H16" s="62"/>
      <c r="I16" s="62"/>
      <c r="J16" s="62"/>
      <c r="K16" s="63"/>
    </row>
    <row r="17" spans="1:10" ht="40.5" customHeight="1">
      <c r="A17" s="6" t="s">
        <v>23</v>
      </c>
      <c r="B17" s="7" t="s">
        <v>21</v>
      </c>
      <c r="C17" s="7" t="s">
        <v>22</v>
      </c>
      <c r="D17" s="7" t="s">
        <v>83</v>
      </c>
      <c r="E17" s="8">
        <f>SUM(E18:E21)</f>
        <v>14919.23</v>
      </c>
      <c r="F17" s="8">
        <f>E17/D17*100</f>
        <v>101.1686531872144</v>
      </c>
      <c r="G17" s="8">
        <f>SUM(G18:G21)</f>
        <v>14200</v>
      </c>
      <c r="H17" s="8">
        <f>G17/E17*100</f>
        <v>95.17917479655452</v>
      </c>
      <c r="I17" s="8">
        <f>SUM(I18:I22)</f>
        <v>14500</v>
      </c>
      <c r="J17" s="43">
        <f>I17/G17*100</f>
        <v>102.11267605633803</v>
      </c>
    </row>
    <row r="18" spans="1:10" ht="33" customHeight="1">
      <c r="A18" s="38" t="s">
        <v>1</v>
      </c>
      <c r="B18" s="10" t="s">
        <v>21</v>
      </c>
      <c r="C18" s="10" t="s">
        <v>26</v>
      </c>
      <c r="D18" s="11" t="s">
        <v>84</v>
      </c>
      <c r="E18" s="12">
        <v>14000</v>
      </c>
      <c r="F18" s="8">
        <f aca="true" t="shared" si="0" ref="F18:F45">E18/D18*100</f>
        <v>100.33871483307222</v>
      </c>
      <c r="G18" s="26">
        <v>13800</v>
      </c>
      <c r="H18" s="34">
        <f aca="true" t="shared" si="1" ref="H18:H46">G18/E18*100</f>
        <v>98.57142857142858</v>
      </c>
      <c r="I18" s="25">
        <v>0</v>
      </c>
      <c r="J18" s="44">
        <f aca="true" t="shared" si="2" ref="J18:J46">I18/G18*100</f>
        <v>0</v>
      </c>
    </row>
    <row r="19" spans="1:10" ht="67.5" customHeight="1">
      <c r="A19" s="14" t="s">
        <v>47</v>
      </c>
      <c r="B19" s="10" t="s">
        <v>21</v>
      </c>
      <c r="C19" s="15" t="s">
        <v>48</v>
      </c>
      <c r="D19" s="10" t="s">
        <v>85</v>
      </c>
      <c r="E19" s="12">
        <v>270.07</v>
      </c>
      <c r="F19" s="8">
        <f t="shared" si="0"/>
        <v>123.19025680791862</v>
      </c>
      <c r="G19" s="26">
        <v>0</v>
      </c>
      <c r="H19" s="34">
        <f t="shared" si="1"/>
        <v>0</v>
      </c>
      <c r="I19" s="26">
        <v>13800</v>
      </c>
      <c r="J19" s="44">
        <v>0</v>
      </c>
    </row>
    <row r="20" spans="1:10" ht="21" customHeight="1">
      <c r="A20" s="16" t="s">
        <v>2</v>
      </c>
      <c r="B20" s="10" t="s">
        <v>21</v>
      </c>
      <c r="C20" s="15" t="s">
        <v>27</v>
      </c>
      <c r="D20" s="15" t="s">
        <v>86</v>
      </c>
      <c r="E20" s="12">
        <v>100</v>
      </c>
      <c r="F20" s="34">
        <f t="shared" si="0"/>
        <v>100</v>
      </c>
      <c r="G20" s="26">
        <v>100</v>
      </c>
      <c r="H20" s="34">
        <f t="shared" si="1"/>
        <v>100</v>
      </c>
      <c r="I20" s="26">
        <v>100</v>
      </c>
      <c r="J20" s="44">
        <f t="shared" si="2"/>
        <v>100</v>
      </c>
    </row>
    <row r="21" spans="1:10" ht="39" customHeight="1">
      <c r="A21" s="16" t="s">
        <v>30</v>
      </c>
      <c r="B21" s="10" t="s">
        <v>21</v>
      </c>
      <c r="C21" s="15" t="s">
        <v>28</v>
      </c>
      <c r="D21" s="15" t="s">
        <v>87</v>
      </c>
      <c r="E21" s="12">
        <v>549.16</v>
      </c>
      <c r="F21" s="34">
        <f t="shared" si="0"/>
        <v>115.63210646003537</v>
      </c>
      <c r="G21" s="26">
        <v>300</v>
      </c>
      <c r="H21" s="34">
        <f t="shared" si="1"/>
        <v>54.62888775584529</v>
      </c>
      <c r="I21" s="25">
        <v>600</v>
      </c>
      <c r="J21" s="44">
        <f t="shared" si="2"/>
        <v>200</v>
      </c>
    </row>
    <row r="22" spans="1:10" ht="27.75" customHeight="1">
      <c r="A22" s="17" t="s">
        <v>29</v>
      </c>
      <c r="B22" s="18" t="s">
        <v>31</v>
      </c>
      <c r="C22" s="7" t="s">
        <v>22</v>
      </c>
      <c r="D22" s="36" t="s">
        <v>88</v>
      </c>
      <c r="E22" s="8">
        <f>E23</f>
        <v>297.4</v>
      </c>
      <c r="F22" s="8">
        <f t="shared" si="0"/>
        <v>100</v>
      </c>
      <c r="G22" s="20">
        <f>G23</f>
        <v>297.4</v>
      </c>
      <c r="H22" s="8">
        <f t="shared" si="1"/>
        <v>100</v>
      </c>
      <c r="I22" s="40">
        <v>0</v>
      </c>
      <c r="J22" s="45">
        <f t="shared" si="2"/>
        <v>0</v>
      </c>
    </row>
    <row r="23" spans="1:10" ht="45" customHeight="1">
      <c r="A23" s="39" t="s">
        <v>3</v>
      </c>
      <c r="B23" s="10" t="s">
        <v>31</v>
      </c>
      <c r="C23" s="10" t="s">
        <v>25</v>
      </c>
      <c r="D23" s="10" t="s">
        <v>88</v>
      </c>
      <c r="E23" s="12">
        <v>297.4</v>
      </c>
      <c r="F23" s="8">
        <f t="shared" si="0"/>
        <v>100</v>
      </c>
      <c r="G23" s="34">
        <v>297.4</v>
      </c>
      <c r="H23" s="34">
        <f t="shared" si="1"/>
        <v>100</v>
      </c>
      <c r="I23" s="34">
        <f>I24</f>
        <v>0</v>
      </c>
      <c r="J23" s="44">
        <f t="shared" si="2"/>
        <v>0</v>
      </c>
    </row>
    <row r="24" spans="1:10" ht="49.5" customHeight="1">
      <c r="A24" s="6" t="s">
        <v>32</v>
      </c>
      <c r="B24" s="7" t="s">
        <v>25</v>
      </c>
      <c r="C24" s="7" t="s">
        <v>22</v>
      </c>
      <c r="D24" s="8">
        <f>D25+D26+D27</f>
        <v>420</v>
      </c>
      <c r="E24" s="8">
        <f>E25+E26+E27</f>
        <v>0</v>
      </c>
      <c r="F24" s="8">
        <f t="shared" si="0"/>
        <v>0</v>
      </c>
      <c r="G24" s="37">
        <v>0</v>
      </c>
      <c r="H24" s="8">
        <v>0</v>
      </c>
      <c r="I24" s="37">
        <v>0</v>
      </c>
      <c r="J24" s="44">
        <v>0</v>
      </c>
    </row>
    <row r="25" spans="1:10" ht="63" customHeight="1">
      <c r="A25" s="13" t="s">
        <v>4</v>
      </c>
      <c r="B25" s="10" t="s">
        <v>25</v>
      </c>
      <c r="C25" s="10" t="s">
        <v>33</v>
      </c>
      <c r="D25" s="10" t="s">
        <v>89</v>
      </c>
      <c r="E25" s="12">
        <v>0</v>
      </c>
      <c r="F25" s="34">
        <f t="shared" si="0"/>
        <v>0</v>
      </c>
      <c r="G25" s="34">
        <v>0</v>
      </c>
      <c r="H25" s="8"/>
      <c r="I25" s="34">
        <v>0</v>
      </c>
      <c r="J25" s="44">
        <v>0</v>
      </c>
    </row>
    <row r="26" spans="1:10" ht="43.5" customHeight="1">
      <c r="A26" s="13" t="s">
        <v>5</v>
      </c>
      <c r="B26" s="10" t="s">
        <v>25</v>
      </c>
      <c r="C26" s="10" t="s">
        <v>35</v>
      </c>
      <c r="D26" s="10" t="s">
        <v>90</v>
      </c>
      <c r="E26" s="12">
        <v>0</v>
      </c>
      <c r="F26" s="34">
        <f t="shared" si="0"/>
        <v>0</v>
      </c>
      <c r="G26" s="25">
        <v>0</v>
      </c>
      <c r="H26" s="34">
        <v>0</v>
      </c>
      <c r="I26" s="25">
        <v>0</v>
      </c>
      <c r="J26" s="44">
        <v>0</v>
      </c>
    </row>
    <row r="27" spans="1:10" ht="51.75" customHeight="1">
      <c r="A27" s="13" t="s">
        <v>18</v>
      </c>
      <c r="B27" s="10" t="s">
        <v>25</v>
      </c>
      <c r="C27" s="10" t="s">
        <v>36</v>
      </c>
      <c r="D27" s="10" t="s">
        <v>91</v>
      </c>
      <c r="E27" s="34">
        <v>0</v>
      </c>
      <c r="F27" s="34">
        <f t="shared" si="0"/>
        <v>0</v>
      </c>
      <c r="G27" s="25">
        <v>0</v>
      </c>
      <c r="H27" s="34">
        <v>0</v>
      </c>
      <c r="I27" s="25">
        <v>0</v>
      </c>
      <c r="J27" s="44">
        <v>0</v>
      </c>
    </row>
    <row r="28" spans="1:10" ht="34.5" customHeight="1">
      <c r="A28" s="6" t="s">
        <v>34</v>
      </c>
      <c r="B28" s="7" t="s">
        <v>26</v>
      </c>
      <c r="C28" s="7" t="s">
        <v>22</v>
      </c>
      <c r="D28" s="8">
        <f>D29+D30</f>
        <v>9729.7</v>
      </c>
      <c r="E28" s="8">
        <f>E29+E30</f>
        <v>4857.8</v>
      </c>
      <c r="F28" s="8">
        <f t="shared" si="0"/>
        <v>49.927541445265526</v>
      </c>
      <c r="G28" s="8">
        <f>G29+G30</f>
        <v>7858.36</v>
      </c>
      <c r="H28" s="8">
        <f t="shared" si="1"/>
        <v>161.76787846350197</v>
      </c>
      <c r="I28" s="8">
        <f>I29+I30</f>
        <v>4700</v>
      </c>
      <c r="J28" s="45">
        <f t="shared" si="2"/>
        <v>59.808916873240726</v>
      </c>
    </row>
    <row r="29" spans="1:10" ht="29.25" customHeight="1">
      <c r="A29" s="13" t="s">
        <v>37</v>
      </c>
      <c r="B29" s="10" t="s">
        <v>26</v>
      </c>
      <c r="C29" s="10" t="s">
        <v>33</v>
      </c>
      <c r="D29" s="10" t="s">
        <v>92</v>
      </c>
      <c r="E29" s="12">
        <v>4357.8</v>
      </c>
      <c r="F29" s="34">
        <f t="shared" si="0"/>
        <v>46.213559286085456</v>
      </c>
      <c r="G29" s="34">
        <v>7358.36</v>
      </c>
      <c r="H29" s="34">
        <f t="shared" si="1"/>
        <v>168.85492679792554</v>
      </c>
      <c r="I29" s="34">
        <v>4200</v>
      </c>
      <c r="J29" s="44">
        <f t="shared" si="2"/>
        <v>57.077935844400116</v>
      </c>
    </row>
    <row r="30" spans="1:10" ht="30.75" customHeight="1">
      <c r="A30" s="13" t="s">
        <v>13</v>
      </c>
      <c r="B30" s="10" t="s">
        <v>26</v>
      </c>
      <c r="C30" s="10" t="s">
        <v>38</v>
      </c>
      <c r="D30" s="10" t="s">
        <v>93</v>
      </c>
      <c r="E30" s="34">
        <v>500</v>
      </c>
      <c r="F30" s="34">
        <f t="shared" si="0"/>
        <v>166.66666666666669</v>
      </c>
      <c r="G30" s="25">
        <v>500</v>
      </c>
      <c r="H30" s="34">
        <f t="shared" si="1"/>
        <v>100</v>
      </c>
      <c r="I30" s="26">
        <v>500</v>
      </c>
      <c r="J30" s="44">
        <f t="shared" si="2"/>
        <v>100</v>
      </c>
    </row>
    <row r="31" spans="1:10" ht="41.25" customHeight="1">
      <c r="A31" s="6" t="s">
        <v>39</v>
      </c>
      <c r="B31" s="7" t="s">
        <v>40</v>
      </c>
      <c r="C31" s="7" t="s">
        <v>22</v>
      </c>
      <c r="D31" s="8">
        <f>D32+D33+D34</f>
        <v>70273.95999999999</v>
      </c>
      <c r="E31" s="8">
        <f>E32+E33+E34</f>
        <v>28505.79</v>
      </c>
      <c r="F31" s="8">
        <f t="shared" si="0"/>
        <v>40.56380201144208</v>
      </c>
      <c r="G31" s="8">
        <f>G32+G33+G34</f>
        <v>9401.79</v>
      </c>
      <c r="H31" s="8">
        <f t="shared" si="1"/>
        <v>32.98203628105028</v>
      </c>
      <c r="I31" s="20">
        <f>SUM(I32:I34)</f>
        <v>10014.82</v>
      </c>
      <c r="J31" s="45">
        <f t="shared" si="2"/>
        <v>106.52035410278253</v>
      </c>
    </row>
    <row r="32" spans="1:10" ht="16.5" customHeight="1">
      <c r="A32" s="13" t="s">
        <v>6</v>
      </c>
      <c r="B32" s="10" t="s">
        <v>40</v>
      </c>
      <c r="C32" s="10" t="s">
        <v>21</v>
      </c>
      <c r="D32" s="10" t="s">
        <v>94</v>
      </c>
      <c r="E32" s="12">
        <v>2000</v>
      </c>
      <c r="F32" s="34">
        <f t="shared" si="0"/>
        <v>90.84302325581396</v>
      </c>
      <c r="G32" s="34">
        <v>1082</v>
      </c>
      <c r="H32" s="34">
        <f t="shared" si="1"/>
        <v>54.1</v>
      </c>
      <c r="I32" s="34">
        <v>2000</v>
      </c>
      <c r="J32" s="44">
        <f t="shared" si="2"/>
        <v>184.84288354898337</v>
      </c>
    </row>
    <row r="33" spans="1:10" ht="12.75">
      <c r="A33" s="13" t="s">
        <v>7</v>
      </c>
      <c r="B33" s="10" t="s">
        <v>40</v>
      </c>
      <c r="C33" s="10" t="s">
        <v>31</v>
      </c>
      <c r="D33" s="10" t="s">
        <v>95</v>
      </c>
      <c r="E33" s="12">
        <v>16147.32</v>
      </c>
      <c r="F33" s="34">
        <f t="shared" si="0"/>
        <v>31.95814628612414</v>
      </c>
      <c r="G33" s="12">
        <v>2500</v>
      </c>
      <c r="H33" s="34">
        <f t="shared" si="1"/>
        <v>15.482445384125661</v>
      </c>
      <c r="I33" s="12">
        <v>2259.3</v>
      </c>
      <c r="J33" s="44">
        <f t="shared" si="2"/>
        <v>90.37200000000001</v>
      </c>
    </row>
    <row r="34" spans="1:10" ht="12.75">
      <c r="A34" s="13" t="s">
        <v>12</v>
      </c>
      <c r="B34" s="10" t="s">
        <v>40</v>
      </c>
      <c r="C34" s="10" t="s">
        <v>25</v>
      </c>
      <c r="D34" s="10" t="s">
        <v>96</v>
      </c>
      <c r="E34" s="34">
        <v>10358.47</v>
      </c>
      <c r="F34" s="34">
        <f t="shared" si="0"/>
        <v>59.03641306516051</v>
      </c>
      <c r="G34" s="12">
        <v>5819.79</v>
      </c>
      <c r="H34" s="34">
        <f t="shared" si="1"/>
        <v>56.18387657636698</v>
      </c>
      <c r="I34" s="12">
        <v>5755.52</v>
      </c>
      <c r="J34" s="44">
        <f t="shared" si="2"/>
        <v>98.89566462020109</v>
      </c>
    </row>
    <row r="35" spans="1:10" ht="29.25" customHeight="1">
      <c r="A35" s="22" t="s">
        <v>103</v>
      </c>
      <c r="B35" s="7" t="s">
        <v>48</v>
      </c>
      <c r="C35" s="7" t="s">
        <v>22</v>
      </c>
      <c r="D35" s="8" t="str">
        <f>D36</f>
        <v>1180,57</v>
      </c>
      <c r="E35" s="8">
        <v>0</v>
      </c>
      <c r="F35" s="8">
        <f t="shared" si="0"/>
        <v>0</v>
      </c>
      <c r="G35" s="20">
        <v>0</v>
      </c>
      <c r="H35" s="8">
        <v>0</v>
      </c>
      <c r="I35" s="20">
        <v>0</v>
      </c>
      <c r="J35" s="44">
        <v>0</v>
      </c>
    </row>
    <row r="36" spans="1:10" ht="29.25" customHeight="1">
      <c r="A36" s="13" t="s">
        <v>104</v>
      </c>
      <c r="B36" s="10" t="s">
        <v>48</v>
      </c>
      <c r="C36" s="10" t="s">
        <v>40</v>
      </c>
      <c r="D36" s="10" t="s">
        <v>105</v>
      </c>
      <c r="E36" s="34">
        <v>0</v>
      </c>
      <c r="F36" s="34">
        <f t="shared" si="0"/>
        <v>0</v>
      </c>
      <c r="G36" s="12">
        <v>0</v>
      </c>
      <c r="H36" s="34">
        <v>0</v>
      </c>
      <c r="I36" s="12">
        <v>0</v>
      </c>
      <c r="J36" s="44">
        <v>0</v>
      </c>
    </row>
    <row r="37" spans="1:10" ht="16.5" customHeight="1">
      <c r="A37" s="6" t="s">
        <v>41</v>
      </c>
      <c r="B37" s="7" t="s">
        <v>42</v>
      </c>
      <c r="C37" s="7" t="s">
        <v>22</v>
      </c>
      <c r="D37" s="8" t="str">
        <f>D38</f>
        <v>406,72</v>
      </c>
      <c r="E37" s="8">
        <f>E38</f>
        <v>370</v>
      </c>
      <c r="F37" s="8">
        <f t="shared" si="0"/>
        <v>90.97167584579071</v>
      </c>
      <c r="G37" s="8">
        <f>G38</f>
        <v>385</v>
      </c>
      <c r="H37" s="8">
        <f t="shared" si="1"/>
        <v>104.05405405405406</v>
      </c>
      <c r="I37" s="8">
        <f>I38</f>
        <v>400</v>
      </c>
      <c r="J37" s="45">
        <f t="shared" si="2"/>
        <v>103.89610389610388</v>
      </c>
    </row>
    <row r="38" spans="1:10" ht="27.75" customHeight="1">
      <c r="A38" s="13" t="s">
        <v>10</v>
      </c>
      <c r="B38" s="10" t="s">
        <v>42</v>
      </c>
      <c r="C38" s="10" t="s">
        <v>42</v>
      </c>
      <c r="D38" s="10" t="s">
        <v>97</v>
      </c>
      <c r="E38" s="34">
        <v>370</v>
      </c>
      <c r="F38" s="34">
        <f t="shared" si="0"/>
        <v>90.97167584579071</v>
      </c>
      <c r="G38" s="34">
        <v>385</v>
      </c>
      <c r="H38" s="34">
        <f t="shared" si="1"/>
        <v>104.05405405405406</v>
      </c>
      <c r="I38" s="34">
        <v>400</v>
      </c>
      <c r="J38" s="44">
        <f t="shared" si="2"/>
        <v>103.89610389610388</v>
      </c>
    </row>
    <row r="39" spans="1:10" ht="24.75" customHeight="1">
      <c r="A39" s="6" t="s">
        <v>43</v>
      </c>
      <c r="B39" s="7" t="s">
        <v>44</v>
      </c>
      <c r="C39" s="7" t="s">
        <v>22</v>
      </c>
      <c r="D39" s="8" t="str">
        <f>D40</f>
        <v>13224,11</v>
      </c>
      <c r="E39" s="8">
        <f>E40</f>
        <v>13350</v>
      </c>
      <c r="F39" s="8">
        <f t="shared" si="0"/>
        <v>100.95197332750558</v>
      </c>
      <c r="G39" s="20">
        <f>G40</f>
        <v>11000</v>
      </c>
      <c r="H39" s="8">
        <f t="shared" si="1"/>
        <v>82.39700374531836</v>
      </c>
      <c r="I39" s="20">
        <f>I40</f>
        <v>11500</v>
      </c>
      <c r="J39" s="44">
        <f t="shared" si="2"/>
        <v>104.54545454545455</v>
      </c>
    </row>
    <row r="40" spans="1:10" ht="16.5" customHeight="1">
      <c r="A40" s="13" t="s">
        <v>8</v>
      </c>
      <c r="B40" s="10" t="s">
        <v>44</v>
      </c>
      <c r="C40" s="10" t="s">
        <v>21</v>
      </c>
      <c r="D40" s="10" t="s">
        <v>99</v>
      </c>
      <c r="E40" s="12">
        <v>13350</v>
      </c>
      <c r="F40" s="34">
        <f t="shared" si="0"/>
        <v>100.95197332750558</v>
      </c>
      <c r="G40" s="34">
        <v>11000</v>
      </c>
      <c r="H40" s="34">
        <f t="shared" si="1"/>
        <v>82.39700374531836</v>
      </c>
      <c r="I40" s="34">
        <v>11500</v>
      </c>
      <c r="J40" s="44">
        <f t="shared" si="2"/>
        <v>104.54545454545455</v>
      </c>
    </row>
    <row r="41" spans="1:10" ht="18" customHeight="1">
      <c r="A41" s="6" t="s">
        <v>45</v>
      </c>
      <c r="B41" s="19">
        <v>10</v>
      </c>
      <c r="C41" s="7" t="s">
        <v>22</v>
      </c>
      <c r="D41" s="8">
        <f>D42+D43</f>
        <v>1482.2</v>
      </c>
      <c r="E41" s="8">
        <f>E42+E43</f>
        <v>1542.2</v>
      </c>
      <c r="F41" s="8">
        <f t="shared" si="0"/>
        <v>104.04803670219944</v>
      </c>
      <c r="G41" s="20">
        <f>G42+G43</f>
        <v>4035.13</v>
      </c>
      <c r="H41" s="8">
        <f t="shared" si="1"/>
        <v>261.6476462196862</v>
      </c>
      <c r="I41" s="20">
        <f>I42+I43</f>
        <v>1667</v>
      </c>
      <c r="J41" s="44">
        <f t="shared" si="2"/>
        <v>41.312175815896886</v>
      </c>
    </row>
    <row r="42" spans="1:10" ht="15.75" customHeight="1">
      <c r="A42" s="13" t="s">
        <v>14</v>
      </c>
      <c r="B42" s="21">
        <v>10</v>
      </c>
      <c r="C42" s="10" t="s">
        <v>21</v>
      </c>
      <c r="D42" s="10" t="s">
        <v>100</v>
      </c>
      <c r="E42" s="12">
        <v>1541</v>
      </c>
      <c r="F42" s="34">
        <f t="shared" si="0"/>
        <v>104.05131667792031</v>
      </c>
      <c r="G42" s="12">
        <v>1603</v>
      </c>
      <c r="H42" s="34">
        <v>1603</v>
      </c>
      <c r="I42" s="12">
        <v>1667</v>
      </c>
      <c r="J42" s="44">
        <f t="shared" si="2"/>
        <v>103.99251403618214</v>
      </c>
    </row>
    <row r="43" spans="1:10" ht="17.25" customHeight="1">
      <c r="A43" s="13" t="s">
        <v>52</v>
      </c>
      <c r="B43" s="21">
        <v>10</v>
      </c>
      <c r="C43" s="10" t="s">
        <v>26</v>
      </c>
      <c r="D43" s="10" t="s">
        <v>101</v>
      </c>
      <c r="E43" s="12">
        <f>1.2</f>
        <v>1.2</v>
      </c>
      <c r="F43" s="34">
        <f t="shared" si="0"/>
        <v>100</v>
      </c>
      <c r="G43" s="26">
        <v>2432.13</v>
      </c>
      <c r="H43" s="8">
        <v>0</v>
      </c>
      <c r="I43" s="26">
        <v>0</v>
      </c>
      <c r="J43" s="44">
        <f t="shared" si="2"/>
        <v>0</v>
      </c>
    </row>
    <row r="44" spans="1:10" ht="27" customHeight="1">
      <c r="A44" s="41" t="s">
        <v>46</v>
      </c>
      <c r="B44" s="7" t="s">
        <v>27</v>
      </c>
      <c r="C44" s="7" t="s">
        <v>22</v>
      </c>
      <c r="D44" s="8" t="str">
        <f>D45</f>
        <v>508,68</v>
      </c>
      <c r="E44" s="8">
        <f>SUM(E45:E45)</f>
        <v>800</v>
      </c>
      <c r="F44" s="8">
        <f t="shared" si="0"/>
        <v>157.26979633561376</v>
      </c>
      <c r="G44" s="20">
        <f>G45</f>
        <v>400</v>
      </c>
      <c r="H44" s="8">
        <f t="shared" si="1"/>
        <v>50</v>
      </c>
      <c r="I44" s="20">
        <f>I45</f>
        <v>400</v>
      </c>
      <c r="J44" s="45">
        <f t="shared" si="2"/>
        <v>100</v>
      </c>
    </row>
    <row r="45" spans="1:10" ht="24" customHeight="1">
      <c r="A45" s="13" t="s">
        <v>17</v>
      </c>
      <c r="B45" s="10" t="s">
        <v>27</v>
      </c>
      <c r="C45" s="10" t="s">
        <v>31</v>
      </c>
      <c r="D45" s="10" t="s">
        <v>102</v>
      </c>
      <c r="E45" s="12">
        <v>800</v>
      </c>
      <c r="F45" s="8">
        <f t="shared" si="0"/>
        <v>157.26979633561376</v>
      </c>
      <c r="G45" s="34">
        <v>400</v>
      </c>
      <c r="H45" s="8">
        <f t="shared" si="1"/>
        <v>50</v>
      </c>
      <c r="I45" s="34">
        <v>400</v>
      </c>
      <c r="J45" s="44">
        <f t="shared" si="2"/>
        <v>100</v>
      </c>
    </row>
    <row r="46" spans="1:10" ht="21.75" customHeight="1">
      <c r="A46" s="42" t="s">
        <v>9</v>
      </c>
      <c r="B46" s="19"/>
      <c r="C46" s="19"/>
      <c r="D46" s="8">
        <f>D17+D22+D24+D28+D31+D35+D37+D39+D41+D44</f>
        <v>112270.22999999998</v>
      </c>
      <c r="E46" s="8">
        <f>E17+E22+E24+E28+E31+E35+E37+E39+E41+E44</f>
        <v>64642.42</v>
      </c>
      <c r="F46" s="8">
        <f>E46/D46*100</f>
        <v>57.57752522641132</v>
      </c>
      <c r="G46" s="8">
        <f>G17+G22+G24+G28+G31+G35+G37+G39+G41+G44</f>
        <v>47577.68</v>
      </c>
      <c r="H46" s="8">
        <f t="shared" si="1"/>
        <v>73.60132866312864</v>
      </c>
      <c r="I46" s="8">
        <f>I17+I22+I24+I28+I31+I35+I37+I39+I41+I44</f>
        <v>43181.82</v>
      </c>
      <c r="J46" s="45">
        <f t="shared" si="2"/>
        <v>90.7606676071637</v>
      </c>
    </row>
    <row r="47" spans="1:10" ht="20.25" customHeight="1">
      <c r="A47" s="23"/>
      <c r="B47" s="23"/>
      <c r="C47" s="24"/>
      <c r="D47" s="46"/>
      <c r="E47" s="46"/>
      <c r="F47" s="47"/>
      <c r="G47" s="47"/>
      <c r="H47" s="47"/>
      <c r="I47" s="47"/>
      <c r="J47" s="48"/>
    </row>
    <row r="48" spans="1:9" ht="12.75">
      <c r="A48" s="1"/>
      <c r="B48" s="1"/>
      <c r="C48" s="3"/>
      <c r="D48" s="24"/>
      <c r="E48" s="24"/>
      <c r="F48" s="24"/>
      <c r="G48" s="5"/>
      <c r="H48" s="5"/>
      <c r="I48" s="5"/>
    </row>
    <row r="49" spans="4:6" ht="12.75">
      <c r="D49" s="35"/>
      <c r="E49" s="3"/>
      <c r="F49" s="3"/>
    </row>
  </sheetData>
  <sheetProtection/>
  <mergeCells count="20">
    <mergeCell ref="H14:H16"/>
    <mergeCell ref="J14:J16"/>
    <mergeCell ref="K14:K16"/>
    <mergeCell ref="I14:I16"/>
    <mergeCell ref="A12:C12"/>
    <mergeCell ref="A13:C13"/>
    <mergeCell ref="A14:A16"/>
    <mergeCell ref="B14:B16"/>
    <mergeCell ref="C14:C16"/>
    <mergeCell ref="G14:G16"/>
    <mergeCell ref="F14:F16"/>
    <mergeCell ref="E14:E16"/>
    <mergeCell ref="D14:D16"/>
    <mergeCell ref="A11:J11"/>
    <mergeCell ref="B4:I4"/>
    <mergeCell ref="B5:I5"/>
    <mergeCell ref="B6:I6"/>
    <mergeCell ref="B7:I7"/>
    <mergeCell ref="B8:C8"/>
    <mergeCell ref="B9:C9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Быстрова И. В.</cp:lastModifiedBy>
  <cp:lastPrinted>2022-04-04T16:14:00Z</cp:lastPrinted>
  <dcterms:created xsi:type="dcterms:W3CDTF">2006-11-19T15:02:18Z</dcterms:created>
  <dcterms:modified xsi:type="dcterms:W3CDTF">2022-04-04T16:14:22Z</dcterms:modified>
  <cp:category/>
  <cp:version/>
  <cp:contentType/>
  <cp:contentStatus/>
</cp:coreProperties>
</file>