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16" firstSheet="2" activeTab="4"/>
  </bookViews>
  <sheets>
    <sheet name="исполнение" sheetId="1" r:id="rId1"/>
    <sheet name="поясн.зап к отчету о реал МП" sheetId="2" r:id="rId2"/>
    <sheet name="итог.отчет о вып плана реал МП" sheetId="3" r:id="rId3"/>
    <sheet name="аналит.записка к отчету" sheetId="4" r:id="rId4"/>
    <sheet name="оценка эф МП" sheetId="5" r:id="rId5"/>
    <sheet name="Аналит.записка к оценке" sheetId="6" r:id="rId6"/>
    <sheet name="Лист1" sheetId="7" r:id="rId7"/>
  </sheets>
  <definedNames>
    <definedName name="_Hlk96338112" localSheetId="3">'аналит.записка к отчету'!$B$15</definedName>
    <definedName name="_xlnm.Print_Area" localSheetId="5">'Аналит.записка к оценке'!$A$1:$A$69</definedName>
    <definedName name="_xlnm.Print_Area" localSheetId="2">'итог.отчет о вып плана реал МП'!$A$1:$S$63</definedName>
    <definedName name="_xlnm.Print_Area" localSheetId="4">'оценка эф МП'!$A$1:$O$82</definedName>
  </definedNames>
  <calcPr calcId="124519"/>
</workbook>
</file>

<file path=xl/calcChain.xml><?xml version="1.0" encoding="utf-8"?>
<calcChain xmlns="http://schemas.openxmlformats.org/spreadsheetml/2006/main">
  <c r="B12" i="3"/>
  <c r="C27"/>
  <c r="C26" s="1"/>
  <c r="B27"/>
  <c r="C25"/>
  <c r="B25"/>
  <c r="J27" i="1"/>
  <c r="I27" s="1"/>
  <c r="I28"/>
  <c r="M30" l="1"/>
  <c r="K30"/>
  <c r="J30"/>
  <c r="H30"/>
  <c r="F30"/>
  <c r="E30"/>
  <c r="M28"/>
  <c r="K28"/>
  <c r="H28"/>
  <c r="F28"/>
  <c r="E28"/>
  <c r="I50" l="1"/>
  <c r="H62" i="5"/>
  <c r="D52" i="3"/>
  <c r="D53"/>
  <c r="D54"/>
  <c r="D55"/>
  <c r="D51"/>
  <c r="D60"/>
  <c r="D58"/>
  <c r="D57"/>
  <c r="H60" i="5"/>
  <c r="H59"/>
  <c r="H57"/>
  <c r="H56"/>
  <c r="H55"/>
  <c r="H54"/>
  <c r="H53"/>
  <c r="H43"/>
  <c r="H44"/>
  <c r="H45"/>
  <c r="H46"/>
  <c r="H47"/>
  <c r="H48"/>
  <c r="H49"/>
  <c r="H50"/>
  <c r="H51"/>
  <c r="H42"/>
  <c r="H40"/>
  <c r="H39"/>
  <c r="H38"/>
  <c r="H37"/>
  <c r="H36"/>
  <c r="H34"/>
  <c r="H33"/>
  <c r="H32"/>
  <c r="H29"/>
  <c r="H27"/>
  <c r="H24"/>
  <c r="H25"/>
  <c r="H23"/>
  <c r="H20"/>
  <c r="H15" i="4" l="1"/>
  <c r="D39" i="3"/>
  <c r="D45"/>
  <c r="D40"/>
  <c r="D41"/>
  <c r="D42"/>
  <c r="D44"/>
  <c r="D46"/>
  <c r="D47"/>
  <c r="D48"/>
  <c r="D49"/>
  <c r="C39"/>
  <c r="C50"/>
  <c r="C59"/>
  <c r="C56"/>
  <c r="C33"/>
  <c r="D33" s="1"/>
  <c r="D38"/>
  <c r="D37"/>
  <c r="D35"/>
  <c r="D34"/>
  <c r="D31"/>
  <c r="D32"/>
  <c r="D30"/>
  <c r="D29"/>
  <c r="C29"/>
  <c r="D27"/>
  <c r="D25"/>
  <c r="C24"/>
  <c r="C19"/>
  <c r="D23"/>
  <c r="D22"/>
  <c r="D21"/>
  <c r="D18"/>
  <c r="C16"/>
  <c r="D16" s="1"/>
  <c r="B59"/>
  <c r="B56"/>
  <c r="B50"/>
  <c r="B39"/>
  <c r="B33"/>
  <c r="B29"/>
  <c r="B26"/>
  <c r="D26" s="1"/>
  <c r="B24"/>
  <c r="B19"/>
  <c r="B16"/>
  <c r="D24" l="1"/>
  <c r="C12"/>
  <c r="D19"/>
  <c r="D12" l="1"/>
  <c r="L16" i="1"/>
  <c r="G16"/>
  <c r="O62"/>
  <c r="D63"/>
  <c r="C63"/>
  <c r="N60"/>
  <c r="O60"/>
  <c r="N61"/>
  <c r="O61"/>
  <c r="O59"/>
  <c r="C60"/>
  <c r="D60"/>
  <c r="C61"/>
  <c r="D61" s="1"/>
  <c r="I60"/>
  <c r="I61"/>
  <c r="I54"/>
  <c r="O54" s="1"/>
  <c r="I55"/>
  <c r="O55" s="1"/>
  <c r="I56"/>
  <c r="I57"/>
  <c r="O57" s="1"/>
  <c r="I58"/>
  <c r="N56"/>
  <c r="O56"/>
  <c r="N57"/>
  <c r="N58"/>
  <c r="O58"/>
  <c r="C54"/>
  <c r="D54"/>
  <c r="C55"/>
  <c r="D55" s="1"/>
  <c r="C56"/>
  <c r="D56"/>
  <c r="C57"/>
  <c r="D57" s="1"/>
  <c r="C58"/>
  <c r="D58"/>
  <c r="I43"/>
  <c r="I44"/>
  <c r="N44" s="1"/>
  <c r="I45"/>
  <c r="O45" s="1"/>
  <c r="I46"/>
  <c r="I47"/>
  <c r="I48"/>
  <c r="N48" s="1"/>
  <c r="I49"/>
  <c r="O49" s="1"/>
  <c r="I51"/>
  <c r="I52"/>
  <c r="N52" s="1"/>
  <c r="O51"/>
  <c r="N51"/>
  <c r="O50"/>
  <c r="N50"/>
  <c r="N49"/>
  <c r="O47"/>
  <c r="N47"/>
  <c r="N45"/>
  <c r="O43"/>
  <c r="N43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O41"/>
  <c r="O40"/>
  <c r="O38"/>
  <c r="O37"/>
  <c r="O36"/>
  <c r="N41"/>
  <c r="N40"/>
  <c r="N38"/>
  <c r="N37"/>
  <c r="J38"/>
  <c r="J37" s="1"/>
  <c r="J39"/>
  <c r="I39" s="1"/>
  <c r="J40"/>
  <c r="I40" s="1"/>
  <c r="J41"/>
  <c r="I41"/>
  <c r="D37"/>
  <c r="D38"/>
  <c r="D39"/>
  <c r="D40"/>
  <c r="D41"/>
  <c r="C41"/>
  <c r="C40"/>
  <c r="C39"/>
  <c r="C38"/>
  <c r="C37"/>
  <c r="O34"/>
  <c r="O33"/>
  <c r="D33"/>
  <c r="D34"/>
  <c r="D35"/>
  <c r="C33"/>
  <c r="C34"/>
  <c r="C35"/>
  <c r="C32"/>
  <c r="N33"/>
  <c r="N34"/>
  <c r="C28"/>
  <c r="K32"/>
  <c r="L32"/>
  <c r="M32"/>
  <c r="I32" s="1"/>
  <c r="J32"/>
  <c r="K36"/>
  <c r="L36"/>
  <c r="M36"/>
  <c r="K42"/>
  <c r="L42"/>
  <c r="M42"/>
  <c r="J42"/>
  <c r="K53"/>
  <c r="L53"/>
  <c r="M53"/>
  <c r="J53"/>
  <c r="F53"/>
  <c r="G53"/>
  <c r="H53"/>
  <c r="E53"/>
  <c r="K62"/>
  <c r="L62"/>
  <c r="M62"/>
  <c r="J62"/>
  <c r="K59"/>
  <c r="L59"/>
  <c r="M59"/>
  <c r="J59"/>
  <c r="F59"/>
  <c r="G59"/>
  <c r="H59"/>
  <c r="C59" s="1"/>
  <c r="D59" s="1"/>
  <c r="E59"/>
  <c r="F62"/>
  <c r="G62"/>
  <c r="H62"/>
  <c r="C62" s="1"/>
  <c r="D62" s="1"/>
  <c r="E62"/>
  <c r="F42"/>
  <c r="G42"/>
  <c r="H42"/>
  <c r="E42"/>
  <c r="F36"/>
  <c r="G36"/>
  <c r="H36"/>
  <c r="E36"/>
  <c r="I34"/>
  <c r="I35"/>
  <c r="N35" s="1"/>
  <c r="I33"/>
  <c r="I30"/>
  <c r="F32"/>
  <c r="G32"/>
  <c r="H32"/>
  <c r="E32"/>
  <c r="N54" l="1"/>
  <c r="O32"/>
  <c r="O35"/>
  <c r="D32"/>
  <c r="N55"/>
  <c r="C53"/>
  <c r="D53" s="1"/>
  <c r="O44"/>
  <c r="O48"/>
  <c r="O52"/>
  <c r="C42"/>
  <c r="D42" s="1"/>
  <c r="I42"/>
  <c r="N42" s="1"/>
  <c r="J36"/>
  <c r="I37"/>
  <c r="I38"/>
  <c r="I36"/>
  <c r="C36"/>
  <c r="D36" s="1"/>
  <c r="N32"/>
  <c r="I53"/>
  <c r="O53" s="1"/>
  <c r="I62"/>
  <c r="N62" s="1"/>
  <c r="I59"/>
  <c r="N59" s="1"/>
  <c r="N53" l="1"/>
  <c r="O42"/>
  <c r="N36"/>
  <c r="K29" l="1"/>
  <c r="L29"/>
  <c r="M29"/>
  <c r="J29"/>
  <c r="F29"/>
  <c r="G29"/>
  <c r="H29"/>
  <c r="E29"/>
  <c r="L27"/>
  <c r="M27"/>
  <c r="K27"/>
  <c r="F27"/>
  <c r="F16" s="1"/>
  <c r="G27"/>
  <c r="H27"/>
  <c r="E27"/>
  <c r="M22"/>
  <c r="L22"/>
  <c r="K22"/>
  <c r="J22"/>
  <c r="H22"/>
  <c r="G22"/>
  <c r="F22"/>
  <c r="E22"/>
  <c r="E19"/>
  <c r="F19"/>
  <c r="G19"/>
  <c r="H19"/>
  <c r="J19"/>
  <c r="K19"/>
  <c r="L19"/>
  <c r="M19"/>
  <c r="D28"/>
  <c r="C30"/>
  <c r="I25"/>
  <c r="I22" s="1"/>
  <c r="I26"/>
  <c r="C25"/>
  <c r="D25" s="1"/>
  <c r="C26"/>
  <c r="I24"/>
  <c r="C24"/>
  <c r="D24" s="1"/>
  <c r="I21"/>
  <c r="C21"/>
  <c r="C19" s="1"/>
  <c r="K16" l="1"/>
  <c r="E15" i="4" s="1"/>
  <c r="I29" i="1"/>
  <c r="J16"/>
  <c r="F15" i="4" s="1"/>
  <c r="H16" i="1"/>
  <c r="E16"/>
  <c r="M16"/>
  <c r="D15" i="4" s="1"/>
  <c r="N24" i="1"/>
  <c r="N21"/>
  <c r="N19" s="1"/>
  <c r="D21"/>
  <c r="D19" s="1"/>
  <c r="N28"/>
  <c r="C29"/>
  <c r="D30"/>
  <c r="O30" s="1"/>
  <c r="C27"/>
  <c r="D27" s="1"/>
  <c r="O28"/>
  <c r="N30"/>
  <c r="I19"/>
  <c r="O21"/>
  <c r="O19" s="1"/>
  <c r="O24"/>
  <c r="C22"/>
  <c r="O26"/>
  <c r="D26"/>
  <c r="D22" s="1"/>
  <c r="N26"/>
  <c r="O25"/>
  <c r="N25"/>
  <c r="C16" l="1"/>
  <c r="D16" s="1"/>
  <c r="D29"/>
  <c r="O29"/>
  <c r="I16"/>
  <c r="C15" i="4" s="1"/>
  <c r="N29" i="1"/>
  <c r="O27"/>
  <c r="N27"/>
  <c r="O22"/>
  <c r="N22"/>
</calcChain>
</file>

<file path=xl/sharedStrings.xml><?xml version="1.0" encoding="utf-8"?>
<sst xmlns="http://schemas.openxmlformats.org/spreadsheetml/2006/main" count="577" uniqueCount="256">
  <si>
    <r>
      <t>Приложение 4</t>
    </r>
    <r>
      <rPr>
        <sz val="10"/>
        <color theme="1"/>
        <rFont val="Times New Roman"/>
        <family val="1"/>
        <charset val="204"/>
      </rPr>
      <t xml:space="preserve"> к порядку разработки, реализации </t>
    </r>
  </si>
  <si>
    <t xml:space="preserve">и оценки эффективности муниципальных программ </t>
  </si>
  <si>
    <t>Кобринского сельского поселения</t>
  </si>
  <si>
    <t>(наименование муниципальной программы)</t>
  </si>
  <si>
    <t>Наименование программы (подпрограммы),  мероприятия (с указанием порядкового номера)</t>
  </si>
  <si>
    <t>С начала текущего года</t>
  </si>
  <si>
    <t>Запланированный объем финансирования</t>
  </si>
  <si>
    <t>(тыс. руб.)</t>
  </si>
  <si>
    <t>Профинансировано</t>
  </si>
  <si>
    <t>Всего (согласно годовому плану)</t>
  </si>
  <si>
    <t>Поквартальный план</t>
  </si>
  <si>
    <t>Федеральный бюджет</t>
  </si>
  <si>
    <t>Бюджет ЛО</t>
  </si>
  <si>
    <t>Бюджет ГМР</t>
  </si>
  <si>
    <t>Всего</t>
  </si>
  <si>
    <t>% выполнения от поквартального плана</t>
  </si>
  <si>
    <t>% выполнения от годового плана</t>
  </si>
  <si>
    <t xml:space="preserve">ИТОГО по </t>
  </si>
  <si>
    <t>Муниципальной программе</t>
  </si>
  <si>
    <t>ПРОЕКТНАЯ ЧАСТЬ</t>
  </si>
  <si>
    <t>ПРОЦЕССНАЯ ЧАСТЬ</t>
  </si>
  <si>
    <t>Форма оперативного отчета о ходе реализации  муниципальной программы Кобринского сельского поселения  за 2022 год.</t>
  </si>
  <si>
    <t>Исполнение Плана реализации муниципальных программ Кобринского сельского поселения Гатчинского муниципального района</t>
  </si>
  <si>
    <t>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</si>
  <si>
    <t>Бюджетные инвестиции в объекты капитального строительства объектовгазификации(проектно-изыскательские работы) собственности муниципальных образований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</si>
  <si>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</si>
  <si>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Благоустройство сельских территорий</t>
  </si>
  <si>
    <t>Мероприятия, направленные на достижение цели федерального проекта "Благоустройство сельских территорий"</t>
  </si>
  <si>
    <t>Обеспечение комплексного развития сельских территорий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</si>
  <si>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</si>
  <si>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Оснащение мест (площадок)накоплениятвердых коммунальных отходов емкостями для накопления</t>
  </si>
  <si>
    <t>1.1</t>
  </si>
  <si>
    <t>2</t>
  </si>
  <si>
    <t>2.1</t>
  </si>
  <si>
    <t>2.2</t>
  </si>
  <si>
    <t>2.3</t>
  </si>
  <si>
    <t>3</t>
  </si>
  <si>
    <t>3.1</t>
  </si>
  <si>
    <t>Мероприятия, направленные на достиение цели федерального проекта "Формирование комфортной городской среды"</t>
  </si>
  <si>
    <t>4</t>
  </si>
  <si>
    <t>4.1</t>
  </si>
  <si>
    <t>Реализация программ формирования современной городской среды</t>
  </si>
  <si>
    <t>Бюджет поселения</t>
  </si>
  <si>
    <t>(за 4 квартала)</t>
  </si>
  <si>
    <t>Комплекс процессных мероприятий «Создание условий для устойчивого экономического развития»</t>
  </si>
  <si>
    <t>1.</t>
  </si>
  <si>
    <t>Мероприятия в области строительства, архитектуры и градостроительства</t>
  </si>
  <si>
    <t>1.2</t>
  </si>
  <si>
    <t>Мероприятия по развитию и поддержке малого и среднего предпринимательства</t>
  </si>
  <si>
    <t>Обучение и повышение квалификации работников</t>
  </si>
  <si>
    <t>1.3</t>
  </si>
  <si>
    <t>Комплекс процессных мероприятий "Содержание автомобильных дорог"</t>
  </si>
  <si>
    <t>2.</t>
  </si>
  <si>
    <t>Содержание и уборка автомобильных дорог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</si>
  <si>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</si>
  <si>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</si>
  <si>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</si>
  <si>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</si>
  <si>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2.4</t>
  </si>
  <si>
    <t>2.5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</si>
  <si>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</si>
  <si>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</si>
  <si>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Мероприятия в области коммунального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</si>
  <si>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</si>
  <si>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</si>
  <si>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</si>
  <si>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Разработка проектно-сметной документации и ее экспертиза, проектно-изыскательские работы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</si>
  <si>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</si>
  <si>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Мероприятия в целях реализации областного закона от 28 декабря 2018 года № 147-оз "О старостах сельских населенных пунктов Лен. области и содействии участию населения в осуществлении местного самоуправления в иных формах на частях территорий мун. образований Лен. области"</t>
  </si>
  <si>
    <t>Поддержка развития общественной инфраструктуры муниципального значенияв в рамках проведения мероприятия по благоустройству территории поселения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</si>
  <si>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</si>
  <si>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</si>
  <si>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</si>
  <si>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</si>
  <si>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</si>
  <si>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</si>
  <si>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</si>
  <si>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</si>
  <si>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</si>
  <si>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</si>
  <si>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</si>
  <si>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Предупреждение и ликвидации последствий, чрезвычаных ситуаций и стихийныъ бействий природного и техногенного характера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</si>
  <si>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</si>
  <si>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</si>
  <si>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</si>
  <si>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</si>
  <si>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</si>
  <si>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</si>
  <si>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</si>
  <si>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</si>
  <si>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</si>
  <si>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</si>
  <si>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</si>
  <si>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</si>
  <si>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</si>
  <si>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</si>
  <si>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</si>
  <si>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</si>
  <si>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</si>
  <si>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</si>
  <si>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</si>
  <si>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ПОЯСНИТЕЛЬНАЯ ЗАПИСКА</t>
  </si>
  <si>
    <t>за январь-декабрь   2022  года</t>
  </si>
  <si>
    <t>ответственный исполнитель: - Перчено СВ</t>
  </si>
  <si>
    <r>
      <t>Муниципальная программа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</si>
  <si>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>1</t>
  </si>
  <si>
    <t xml:space="preserve">                 </t>
  </si>
  <si>
    <r>
      <t xml:space="preserve">Ответственный исполнитель: </t>
    </r>
    <r>
      <rPr>
        <b/>
        <u/>
        <sz val="12"/>
        <color theme="1"/>
        <rFont val="Times New Roman"/>
        <family val="1"/>
        <charset val="204"/>
      </rPr>
      <t>____Перченко СВ__16.02.2023__________________________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</si>
  <si>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к оперативному отчету о ходе реализации  муниципальных программ </t>
    </r>
    <r>
      <rPr>
        <b/>
        <sz val="11"/>
        <color theme="1"/>
        <rFont val="Times New Roman"/>
        <family val="1"/>
        <charset val="204"/>
      </rPr>
      <t>Кобринского сельского поселения</t>
    </r>
  </si>
  <si>
    <r>
      <t>Приложение   5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 порядку разработки, реализации </t>
    </r>
  </si>
  <si>
    <r>
      <t>Форма итогового отчета о выполнении Плана реализации муниципальной программы Кобринского сельского поселения</t>
    </r>
    <r>
      <rPr>
        <sz val="12"/>
        <color theme="1"/>
        <rFont val="Times New Roman"/>
        <family val="1"/>
        <charset val="204"/>
      </rPr>
      <t>.</t>
    </r>
  </si>
  <si>
    <t xml:space="preserve">Наименование программы, подпрограммы, проекта, мероприятия </t>
  </si>
  <si>
    <t>(с указанием порядкового номера)</t>
  </si>
  <si>
    <t>план</t>
  </si>
  <si>
    <t>факт</t>
  </si>
  <si>
    <t>% исполнения</t>
  </si>
  <si>
    <t xml:space="preserve">Итого по </t>
  </si>
  <si>
    <t>(название)</t>
  </si>
  <si>
    <t xml:space="preserve">АНАЛИТИЧЕСКАЯ ЗАПИСКА </t>
  </si>
  <si>
    <r>
      <t xml:space="preserve">к итоговому отчету о выполнении Плана реализации муниципальной программы </t>
    </r>
    <r>
      <rPr>
        <b/>
        <sz val="12"/>
        <color theme="1"/>
        <rFont val="Times New Roman"/>
        <family val="1"/>
        <charset val="204"/>
      </rPr>
      <t>Кобринского сельского поселения</t>
    </r>
  </si>
  <si>
    <t>В том числе по мероприятиям муниципальной программы отразить в порядке убывания исполнения (%)):</t>
  </si>
  <si>
    <t>№</t>
  </si>
  <si>
    <t>Наименование муниципальной  программы</t>
  </si>
  <si>
    <t>Итого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</si>
  <si>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</si>
  <si>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</si>
  <si>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</si>
  <si>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Внебюджетные источники</t>
  </si>
  <si>
    <t>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</t>
  </si>
  <si>
    <t>Объем фактического финансирования муниципальной программы по итогам составил 62484,63тыс. рублей, из них:</t>
  </si>
  <si>
    <t>за   2022  год</t>
  </si>
  <si>
    <t>- средства бюджета Кобринского сельского поселения - 37561,38 тыс. рублей;</t>
  </si>
  <si>
    <t>- средства бюджета Гатчинского муниципального района -  тыс. рублей;</t>
  </si>
  <si>
    <t>- средства бюджета Ленинградской области - 21266,73 тыс. рублей;</t>
  </si>
  <si>
    <t>- средства Федерального бюджета - 3656,52 тыс. рублей;</t>
  </si>
  <si>
    <t>Проведение химической обработки по уничтожению борщевика Сосновского.</t>
  </si>
  <si>
    <t>Трудоустройство несовешеннолетних граждан в летний период</t>
  </si>
  <si>
    <r>
      <t xml:space="preserve">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дата                         подпись</t>
    </r>
  </si>
  <si>
    <t>Разработка проектно-сметной документации по объекту: «Распределительный газопровод по д. Меньково Гатчинского района ЛО</t>
  </si>
  <si>
    <t>Благоустройство сквера на ул. Центральная, поселок Кобринское,ГМР ЛО</t>
  </si>
  <si>
    <t>Реализация комплекса мероприятий по борьбе с борщевиком Сосновского на территориях муниципальных образований ЛО</t>
  </si>
  <si>
    <t>Поставка контейнеров ТБО</t>
  </si>
  <si>
    <t>Оснащение мест (площадок)накопления твердых коммунальных отходов емкостями для накопления</t>
  </si>
  <si>
    <t>Благоустройство дворовой территории по адресу: п. Кобринское, ул. Центральная, дома № 12А, 12Б</t>
  </si>
  <si>
    <t>Выполнение работы по определению рыночной стоимости ЗУ;Топографическая съемка земельного участка;Кадастровые работы</t>
  </si>
  <si>
    <t>Мероприятия направленные на развитие и поддержку малого и среднего предпринимательства</t>
  </si>
  <si>
    <t>Оказание платных образовательных услуг</t>
  </si>
  <si>
    <t>Ремонт автомобильной дороги ул. Новая, п. Кобринское, Гатчинский р-н, ЛО</t>
  </si>
  <si>
    <t>Подсыпка щебнем ул. Генерала Федорова от ул. Мельничная до д. 20 в д. Мельница; Ремонт трубопереездов в п. Высокоключевой</t>
  </si>
  <si>
    <t>Оказание услуг  по организации работы муниципальных бань Кобринского сельского поселения в 2022 году; Подготовка инженерных сетей к осенне-зимнему периоду</t>
  </si>
  <si>
    <t>Оплата жилищных услуг за свободное жилье</t>
  </si>
  <si>
    <t>Мероприятия  в 2022 году не запланированы</t>
  </si>
  <si>
    <t xml:space="preserve">Благоустройство дворовой территории по адресу: Ленинградская область, Гатчинский район, поселок Суйда, ул. Центральная, дома 6, 8, 10, 12; Ремонт дворовой территории по адресу: п. Суйда, ул. Центральная, д. 8; Ремонт проезжей части, парковки и подъездов  у дома 92 в д. Меньково; Благоустройство территории (спил деревьев, убока контейнеров и детских площадок) </t>
  </si>
  <si>
    <t>Техническое обслуживание наружных газопроводов, оборудования и сооружений;пуско-наладочные работы</t>
  </si>
  <si>
    <t>Формирование фонда  капитального ремонта</t>
  </si>
  <si>
    <t>Оборудование для баскетбольной площадки в п.Кобринское</t>
  </si>
  <si>
    <t>Приобретение и установка тренажеров, обустройство футбольного поля на ул. Пролетарская в пос. Карташевская; Обустройство уличного освещения 2-ой линии в д. Кобрино от д. 2а до д. 86</t>
  </si>
  <si>
    <t>Приобретение и установка элементов детской площадки д. Меньково</t>
  </si>
  <si>
    <t xml:space="preserve">Оказание услуг по техническому обслуживанию пожарной сигнализации;средства пожаротушения, информационные знаки </t>
  </si>
  <si>
    <t>Организация спортивно-досуговых мероприятий</t>
  </si>
  <si>
    <t xml:space="preserve">2022 год </t>
  </si>
  <si>
    <t xml:space="preserve">2023  год </t>
  </si>
  <si>
    <t>2024год</t>
  </si>
  <si>
    <t>2025 год</t>
  </si>
  <si>
    <t>Годы реализации муниципальной программы  2022  - 2025   г.г.</t>
  </si>
  <si>
    <r>
      <t xml:space="preserve">                                      </t>
    </r>
    <r>
      <rPr>
        <i/>
        <sz val="7"/>
        <color theme="1"/>
        <rFont val="Times New Roman"/>
        <family val="1"/>
        <charset val="204"/>
      </rPr>
      <t>Фамилия И.О.                                                    дата                                                                подпись</t>
    </r>
  </si>
  <si>
    <r>
      <t xml:space="preserve">Ответственный исполнитель:  </t>
    </r>
    <r>
      <rPr>
        <b/>
        <u/>
        <sz val="9"/>
        <color theme="1"/>
        <rFont val="Times New Roman"/>
        <family val="1"/>
        <charset val="204"/>
      </rPr>
      <t>Перченко С.В.</t>
    </r>
    <r>
      <rPr>
        <b/>
        <sz val="9"/>
        <color theme="1"/>
        <rFont val="Times New Roman"/>
        <family val="1"/>
        <charset val="204"/>
      </rPr>
      <t xml:space="preserve">                 </t>
    </r>
    <r>
      <rPr>
        <b/>
        <u/>
        <sz val="9"/>
        <color theme="1"/>
        <rFont val="Times New Roman"/>
        <family val="1"/>
        <charset val="204"/>
      </rPr>
      <t xml:space="preserve"> 16.02.2023</t>
    </r>
    <r>
      <rPr>
        <b/>
        <sz val="9"/>
        <color theme="1"/>
        <rFont val="Times New Roman"/>
        <family val="1"/>
        <charset val="204"/>
      </rPr>
      <t xml:space="preserve">                 ___________________ </t>
    </r>
    <r>
      <rPr>
        <sz val="9"/>
        <color theme="1"/>
        <rFont val="Times New Roman"/>
        <family val="1"/>
        <charset val="204"/>
      </rPr>
      <t>.</t>
    </r>
  </si>
  <si>
    <r>
      <t>Приложение 6</t>
    </r>
    <r>
      <rPr>
        <sz val="10"/>
        <color theme="1"/>
        <rFont val="Times New Roman"/>
        <family val="1"/>
        <charset val="204"/>
      </rPr>
      <t xml:space="preserve"> к порядку разработки, реализации </t>
    </r>
  </si>
  <si>
    <t>Оценка эффективности реализации муниципальной программы</t>
  </si>
  <si>
    <t>п/п</t>
  </si>
  <si>
    <t>Задачи, направленные на достижение цели</t>
  </si>
  <si>
    <t>Количественные и /или качественные целевые показатели, характеризующие достижение целей и решение задач</t>
  </si>
  <si>
    <t>Единица измерения</t>
  </si>
  <si>
    <t xml:space="preserve">Базовое значение индикатора  </t>
  </si>
  <si>
    <t>(на начало реализации муниципальной программы)</t>
  </si>
  <si>
    <t>20___ год</t>
  </si>
  <si>
    <t>Плановое значение индикатора,</t>
  </si>
  <si>
    <t>Ипn</t>
  </si>
  <si>
    <t>Фактическое значение индикатора,</t>
  </si>
  <si>
    <t>Ифn</t>
  </si>
  <si>
    <t>Уровень достижения индикатора</t>
  </si>
  <si>
    <t xml:space="preserve">       Ифn</t>
  </si>
  <si>
    <t>Эn = ── x 100</t>
  </si>
  <si>
    <t xml:space="preserve">        Ипn</t>
  </si>
  <si>
    <t>2022 год</t>
  </si>
  <si>
    <t>за 2022  год.</t>
  </si>
  <si>
    <t>кол-во</t>
  </si>
  <si>
    <t>Га</t>
  </si>
  <si>
    <t>услуг</t>
  </si>
  <si>
    <t>Гришечкина-Макова НЮ</t>
  </si>
  <si>
    <t>Кузнецова ЕВ</t>
  </si>
  <si>
    <t>ответственный исполнитель</t>
  </si>
  <si>
    <t>шт</t>
  </si>
  <si>
    <t>Мероприятия</t>
  </si>
  <si>
    <t>%</t>
  </si>
  <si>
    <t>ШТ</t>
  </si>
  <si>
    <t>Титов ВЛ</t>
  </si>
  <si>
    <t>Квт</t>
  </si>
  <si>
    <t>тыс.руб</t>
  </si>
  <si>
    <t>чел</t>
  </si>
  <si>
    <t>мероприятия</t>
  </si>
  <si>
    <t>Голдобина МС</t>
  </si>
  <si>
    <t>директор МКУ</t>
  </si>
  <si>
    <t>Зеленкова АВ</t>
  </si>
  <si>
    <t>Лебедева ВА</t>
  </si>
  <si>
    <r>
      <t xml:space="preserve">Приложение 7 </t>
    </r>
    <r>
      <rPr>
        <sz val="10"/>
        <color theme="1"/>
        <rFont val="Times New Roman"/>
        <family val="1"/>
        <charset val="204"/>
      </rPr>
      <t xml:space="preserve">к порядку разработки, реализации </t>
    </r>
  </si>
  <si>
    <t>Аналитическая записка к оценке эффективности муниципальной программы</t>
  </si>
  <si>
    <t>__________________________________________________________</t>
  </si>
  <si>
    <t>(название муниципальной программы)</t>
  </si>
  <si>
    <r>
      <t xml:space="preserve">       Муниципальная программа «_________» (название муниципальной программы). Индекс эффективности </t>
    </r>
    <r>
      <rPr>
        <b/>
        <sz val="12"/>
        <color theme="1"/>
        <rFont val="Times New Roman"/>
        <family val="1"/>
        <charset val="204"/>
      </rPr>
      <t xml:space="preserve">Iэ </t>
    </r>
    <r>
      <rPr>
        <sz val="12"/>
        <color theme="1"/>
        <rFont val="Times New Roman"/>
        <family val="1"/>
        <charset val="204"/>
      </rPr>
      <t>= ____%.</t>
    </r>
  </si>
  <si>
    <t>ПРОЕКТНАЯ ЧАСТЬ.</t>
  </si>
  <si>
    <t>Показатели:</t>
  </si>
  <si>
    <t xml:space="preserve">                                                                                  Дата предоставления ______________</t>
  </si>
  <si>
    <t>(указать название структурного подразделения и должность руководителя)                     (подпись)                         (расшифровка)</t>
  </si>
  <si>
    <t>1) Разработка проектно-сметной документации по объекту: «Распределительный газопровод по д. Меньково Гатчинского района ЛО - исполнен на 100 %;</t>
  </si>
  <si>
    <t xml:space="preserve">2)  Мероприятия направленные на развитие и поддержку малого и среднего предпринимательства -исполнен на 100 %; </t>
  </si>
  <si>
    <t>1) Выполнение работы по определению рыночной стоимости ЗУ;Топографическая съемка земельного участка;Кадастровые работы - исполнен на 100%;</t>
  </si>
  <si>
    <t>3) Оказание платных образовательных услуг - исполнено на 100%;</t>
  </si>
  <si>
    <t>1. 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</si>
  <si>
    <t>2. Мероприятия, направленные на достижение цели федерального проекта "Благоустройство сельских территорий"</t>
  </si>
  <si>
    <t>3. Мероприятия, направленные на достижение цели федерального проекта "Комплексная система обращения с твердыми коммунальными отходами"</t>
  </si>
  <si>
    <t>4. Мероприятия, направленные на достиение цели федерального проекта "Формирование комфортной городской среды"</t>
  </si>
  <si>
    <t>1) Проведение химической обработки по уничтожению борщевика Сосновского.- исполнен на 100%;</t>
  </si>
  <si>
    <t>2) Благоустройство сквера на ул. Центральная, поселок Кобринское,ГМР ЛО -исполнен на 100 %;</t>
  </si>
  <si>
    <t>1) Благоустройство дворовой территории по адресу: п. Кобринское, ул. Центральная, дома № 12А, 12Б - исполнено на 100 %.</t>
  </si>
  <si>
    <t>1. Комплекс процессных мероприятий «Создание условий для устойчивого экономического развития»</t>
  </si>
  <si>
    <t>2. Комплекс процессных мероприятий «Создание условий для устойчивого экономического развития»</t>
  </si>
  <si>
    <t>3. Комплекс процессных мероприятий "ЖКХ и благоустройство территории"</t>
  </si>
  <si>
    <t>4. Комплекс процессных мероприятий «Развитие культуры, организация праздничных мероприятий»</t>
  </si>
  <si>
    <t>5. Комплекс процессных мероприятий «Развитие физической культуры, спорта»</t>
  </si>
  <si>
    <t>1) Организация спортивно-досуговых мероприятий - исполнено на 100%;</t>
  </si>
  <si>
    <t>2) Трудоустройство несовешеннолетних граждан в летний период - исполнено на 100%;</t>
  </si>
  <si>
    <t>1) Оказание услуг по техническому обслуживанию пожарной сигнализации;средства пожаротушения, информационные знаки  - исполнено на 100%;</t>
  </si>
  <si>
    <t xml:space="preserve">6. Комплекс процессных мероприятий «Обеспечение безопасности» </t>
  </si>
  <si>
    <t>1) Содержание и уборка автомобильных дорог,подсыпка щебнем - исполнено на 100%;</t>
  </si>
  <si>
    <t>2) Ремонт автомобильных дорог - исполнен на 100 %;</t>
  </si>
  <si>
    <t>1) Оплата жилищных услуг за свободное жилье - исполнено на 100%;</t>
  </si>
  <si>
    <t>2) Оказание услуг  по организации работы муниципальных бань  -исполнен на 100%;</t>
  </si>
  <si>
    <t>3) Организация уличного освещения - исполнено на 100%;</t>
  </si>
  <si>
    <t>4) Благоустройство дворовой территории - исполнено на 100%;</t>
  </si>
  <si>
    <t>5) Техническое обслуживание наружных газопроводов, - исполнено на 100 %;</t>
  </si>
  <si>
    <t>6) Формирование фонда  капитального ремонта - исполнено на 100%;</t>
  </si>
  <si>
    <t>7) Оборудование для детских и спортивных площадок - исполнено на 100%;</t>
  </si>
  <si>
    <t>В результате расчетов согласно методики оценки эффективности реализации программ индекс эффективности мероприятий,направленных на достижение целей равен 100%  -  мероприятия реализуются эффективно.</t>
  </si>
  <si>
    <r>
      <t xml:space="preserve">заместитель начальника отдела учета и отчетности    </t>
    </r>
    <r>
      <rPr>
        <sz val="14"/>
        <color theme="1"/>
        <rFont val="Times New Roman"/>
        <family val="1"/>
        <charset val="204"/>
      </rPr>
      <t xml:space="preserve"> ________________  (Перченко С.В.)</t>
    </r>
    <r>
      <rPr>
        <sz val="8"/>
        <color theme="1"/>
        <rFont val="Times New Roman"/>
        <family val="1"/>
        <charset val="204"/>
      </rPr>
      <t xml:space="preserve">  </t>
    </r>
  </si>
  <si>
    <r>
      <t xml:space="preserve">       Муниципальная программа « 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области».              Индекс эффективности </t>
    </r>
    <r>
      <rPr>
        <b/>
        <sz val="12"/>
        <color theme="1"/>
        <rFont val="Times New Roman"/>
        <family val="1"/>
        <charset val="204"/>
      </rPr>
      <t xml:space="preserve">Iэ </t>
    </r>
    <r>
      <rPr>
        <sz val="12"/>
        <color theme="1"/>
        <rFont val="Times New Roman"/>
        <family val="1"/>
        <charset val="204"/>
      </rPr>
      <t>= 100 %.</t>
    </r>
  </si>
  <si>
    <t>Деятельность 7-ми структурных подразделений 3 Дома Культуры и 4 Библиотеки</t>
  </si>
  <si>
    <t>Мероприятия проводятся в соответствии с календарным планом</t>
  </si>
  <si>
    <t>1) Мероприятия проводятся в соответствии с календарным планом</t>
  </si>
  <si>
    <t>Субсидии на обеспечение стимулирующих выплат работникам муниципальных учреждений культуры Ленинградской области</t>
  </si>
  <si>
    <t>Регулярная книговыдача, проведение выставок, показ фильмов</t>
  </si>
  <si>
    <t>Учреждения культуры находятся в оперативном управлении от Администрации Кобринского сельского поселелния, обеспечение жизнедеятельности объектов не предоставляется возможным. Инфрастуктура используется в рамках проведедния мероприятий</t>
  </si>
  <si>
    <t>Администрация Кобринского сельского поселения</t>
  </si>
  <si>
    <t>Отчет о реализации муниципальной программы 2022 год</t>
  </si>
  <si>
    <t>Оснащение мест (площадок)накоплениятвердых коммунальных отходов емкостями для накопления,контейнеры</t>
  </si>
  <si>
    <t>1) Поставка контейнеров ТБО - исполнен на 100 %;</t>
  </si>
</sst>
</file>

<file path=xl/styles.xml><?xml version="1.0" encoding="utf-8"?>
<styleSheet xmlns="http://schemas.openxmlformats.org/spreadsheetml/2006/main">
  <numFmts count="1">
    <numFmt numFmtId="41" formatCode="_-* #,##0\ _₽_-;\-* #,##0\ _₽_-;_-* &quot;-&quot;\ _₽_-;_-@_-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0" xfId="0" applyFont="1"/>
    <xf numFmtId="0" fontId="7" fillId="3" borderId="22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" fillId="0" borderId="22" xfId="0" applyFont="1" applyBorder="1"/>
    <xf numFmtId="0" fontId="0" fillId="0" borderId="22" xfId="0" applyBorder="1"/>
    <xf numFmtId="0" fontId="6" fillId="4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 wrapText="1"/>
    </xf>
    <xf numFmtId="41" fontId="7" fillId="3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2" fillId="0" borderId="0" xfId="0" applyFont="1"/>
    <xf numFmtId="0" fontId="6" fillId="0" borderId="25" xfId="0" applyFont="1" applyBorder="1" applyAlignment="1">
      <alignment horizontal="center" wrapText="1"/>
    </xf>
    <xf numFmtId="0" fontId="6" fillId="4" borderId="25" xfId="0" applyFont="1" applyFill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7" fillId="5" borderId="18" xfId="0" applyFont="1" applyFill="1" applyBorder="1" applyAlignment="1">
      <alignment horizontal="center" wrapText="1"/>
    </xf>
    <xf numFmtId="0" fontId="6" fillId="5" borderId="31" xfId="0" applyFont="1" applyFill="1" applyBorder="1" applyAlignment="1">
      <alignment horizontal="center" wrapText="1"/>
    </xf>
    <xf numFmtId="0" fontId="0" fillId="5" borderId="19" xfId="0" applyFill="1" applyBorder="1" applyAlignment="1">
      <alignment wrapText="1"/>
    </xf>
    <xf numFmtId="0" fontId="6" fillId="6" borderId="7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vertical="top" wrapText="1"/>
    </xf>
    <xf numFmtId="0" fontId="7" fillId="7" borderId="31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3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7" xfId="0" applyFont="1" applyBorder="1" applyAlignment="1">
      <alignment vertical="top" wrapText="1"/>
    </xf>
    <xf numFmtId="0" fontId="13" fillId="0" borderId="0" xfId="0" applyFont="1" applyAlignment="1"/>
    <xf numFmtId="0" fontId="1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/>
    <xf numFmtId="49" fontId="12" fillId="0" borderId="0" xfId="0" applyNumberFormat="1" applyFont="1"/>
    <xf numFmtId="0" fontId="19" fillId="0" borderId="22" xfId="0" applyFont="1" applyBorder="1"/>
    <xf numFmtId="0" fontId="19" fillId="0" borderId="0" xfId="0" applyFont="1"/>
    <xf numFmtId="0" fontId="6" fillId="0" borderId="22" xfId="0" applyFont="1" applyBorder="1"/>
    <xf numFmtId="0" fontId="6" fillId="0" borderId="25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 wrapText="1"/>
    </xf>
    <xf numFmtId="49" fontId="9" fillId="0" borderId="2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vertical="top" wrapText="1"/>
    </xf>
    <xf numFmtId="0" fontId="6" fillId="3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9" fontId="6" fillId="0" borderId="22" xfId="0" applyNumberFormat="1" applyFont="1" applyBorder="1" applyAlignment="1">
      <alignment horizontal="center" vertical="center" wrapText="1"/>
    </xf>
    <xf numFmtId="9" fontId="6" fillId="3" borderId="22" xfId="0" applyNumberFormat="1" applyFont="1" applyFill="1" applyBorder="1" applyAlignment="1">
      <alignment horizontal="center" vertical="center" wrapText="1"/>
    </xf>
    <xf numFmtId="9" fontId="7" fillId="3" borderId="22" xfId="0" applyNumberFormat="1" applyFont="1" applyFill="1" applyBorder="1" applyAlignment="1">
      <alignment horizontal="center" vertical="center" wrapText="1"/>
    </xf>
    <xf numFmtId="9" fontId="6" fillId="4" borderId="22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center" vertical="center" wrapText="1"/>
    </xf>
    <xf numFmtId="0" fontId="7" fillId="3" borderId="22" xfId="0" applyFont="1" applyFill="1" applyBorder="1" applyAlignment="1">
      <alignment wrapText="1"/>
    </xf>
    <xf numFmtId="2" fontId="7" fillId="3" borderId="22" xfId="0" applyNumberFormat="1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19" xfId="0" applyBorder="1" applyAlignment="1">
      <alignment wrapText="1"/>
    </xf>
    <xf numFmtId="0" fontId="7" fillId="8" borderId="36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0" fillId="8" borderId="8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3" borderId="22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6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41" fontId="7" fillId="3" borderId="25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wrapText="1"/>
    </xf>
    <xf numFmtId="0" fontId="0" fillId="0" borderId="23" xfId="0" applyBorder="1"/>
    <xf numFmtId="0" fontId="0" fillId="0" borderId="41" xfId="0" applyBorder="1"/>
    <xf numFmtId="0" fontId="0" fillId="0" borderId="42" xfId="0" applyBorder="1"/>
    <xf numFmtId="0" fontId="6" fillId="0" borderId="0" xfId="0" applyFont="1" applyAlignment="1">
      <alignment horizontal="right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6" fillId="0" borderId="0" xfId="0" applyFont="1"/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top"/>
    </xf>
    <xf numFmtId="0" fontId="0" fillId="0" borderId="0" xfId="0" applyFont="1"/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4" borderId="22" xfId="0" applyFont="1" applyFill="1" applyBorder="1" applyAlignment="1">
      <alignment wrapText="1"/>
    </xf>
    <xf numFmtId="0" fontId="6" fillId="4" borderId="22" xfId="0" applyFont="1" applyFill="1" applyBorder="1" applyAlignment="1">
      <alignment vertical="center" wrapText="1" shrinkToFit="1"/>
    </xf>
    <xf numFmtId="0" fontId="19" fillId="4" borderId="22" xfId="0" applyFont="1" applyFill="1" applyBorder="1" applyAlignment="1">
      <alignment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2" fontId="7" fillId="0" borderId="22" xfId="0" applyNumberFormat="1" applyFont="1" applyBorder="1" applyAlignment="1">
      <alignment horizontal="center" vertical="center" wrapText="1"/>
    </xf>
    <xf numFmtId="2" fontId="6" fillId="4" borderId="22" xfId="0" applyNumberFormat="1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26" fillId="0" borderId="0" xfId="0" applyFont="1"/>
    <xf numFmtId="0" fontId="27" fillId="0" borderId="0" xfId="0" applyFont="1"/>
    <xf numFmtId="2" fontId="6" fillId="0" borderId="2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" borderId="22" xfId="0" applyFont="1" applyFill="1" applyBorder="1" applyAlignment="1">
      <alignment horizont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top" wrapText="1"/>
    </xf>
    <xf numFmtId="9" fontId="7" fillId="3" borderId="23" xfId="0" applyNumberFormat="1" applyFont="1" applyFill="1" applyBorder="1" applyAlignment="1">
      <alignment horizontal="center" vertical="center" wrapText="1"/>
    </xf>
    <xf numFmtId="9" fontId="7" fillId="3" borderId="24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6" fillId="6" borderId="34" xfId="0" applyFont="1" applyFill="1" applyBorder="1" applyAlignment="1">
      <alignment horizontal="center" wrapText="1"/>
    </xf>
    <xf numFmtId="0" fontId="6" fillId="6" borderId="32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7" fillId="5" borderId="34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wrapText="1"/>
    </xf>
    <xf numFmtId="0" fontId="6" fillId="6" borderId="34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6" borderId="32" xfId="0" applyFont="1" applyFill="1" applyBorder="1" applyAlignment="1">
      <alignment horizontal="center" vertical="top" wrapText="1"/>
    </xf>
    <xf numFmtId="0" fontId="7" fillId="7" borderId="35" xfId="0" applyFont="1" applyFill="1" applyBorder="1" applyAlignment="1">
      <alignment horizontal="center" wrapText="1"/>
    </xf>
    <xf numFmtId="0" fontId="7" fillId="7" borderId="36" xfId="0" applyFont="1" applyFill="1" applyBorder="1" applyAlignment="1">
      <alignment horizontal="center" wrapText="1"/>
    </xf>
    <xf numFmtId="0" fontId="7" fillId="7" borderId="37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7" fillId="7" borderId="33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7" borderId="18" xfId="0" applyFont="1" applyFill="1" applyBorder="1" applyAlignment="1">
      <alignment horizontal="center" wrapText="1"/>
    </xf>
    <xf numFmtId="0" fontId="7" fillId="7" borderId="31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wrapText="1"/>
    </xf>
    <xf numFmtId="9" fontId="7" fillId="7" borderId="18" xfId="0" applyNumberFormat="1" applyFont="1" applyFill="1" applyBorder="1" applyAlignment="1">
      <alignment horizontal="center" wrapText="1"/>
    </xf>
    <xf numFmtId="9" fontId="7" fillId="7" borderId="31" xfId="0" applyNumberFormat="1" applyFont="1" applyFill="1" applyBorder="1" applyAlignment="1">
      <alignment horizontal="center" wrapText="1"/>
    </xf>
    <xf numFmtId="9" fontId="7" fillId="7" borderId="19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DBD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topLeftCell="A9" zoomScale="120" zoomScaleNormal="120" zoomScaleSheetLayoutView="120" workbookViewId="0">
      <pane xSplit="2" ySplit="7" topLeftCell="C16" activePane="bottomRight" state="frozen"/>
      <selection activeCell="A9" sqref="A9"/>
      <selection pane="topRight" activeCell="C9" sqref="C9"/>
      <selection pane="bottomLeft" activeCell="A16" sqref="A16"/>
      <selection pane="bottomRight" activeCell="B27" sqref="B27"/>
    </sheetView>
  </sheetViews>
  <sheetFormatPr defaultRowHeight="14.4"/>
  <cols>
    <col min="1" max="1" width="6" style="35" customWidth="1"/>
    <col min="2" max="2" width="63.6640625" customWidth="1"/>
    <col min="3" max="3" width="8.88671875" style="11"/>
    <col min="9" max="9" width="8.88671875" style="11"/>
  </cols>
  <sheetData>
    <row r="1" spans="2:15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15"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2:15">
      <c r="B3" s="190" t="s">
        <v>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2:15">
      <c r="B4" s="1"/>
    </row>
    <row r="5" spans="2:15" ht="33" customHeight="1">
      <c r="B5" s="196" t="s">
        <v>21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2:15">
      <c r="B6" s="1"/>
    </row>
    <row r="7" spans="2:15">
      <c r="B7" s="2" t="s">
        <v>3</v>
      </c>
    </row>
    <row r="8" spans="2:15" ht="15" thickBot="1">
      <c r="B8" s="1"/>
    </row>
    <row r="9" spans="2:15" ht="16.8" thickTop="1" thickBot="1">
      <c r="B9" s="160" t="s">
        <v>22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/>
    </row>
    <row r="10" spans="2:15" ht="18.600000000000001" customHeight="1" thickBot="1">
      <c r="B10" s="163" t="s">
        <v>4</v>
      </c>
      <c r="C10" s="166" t="s">
        <v>5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8"/>
    </row>
    <row r="11" spans="2:15">
      <c r="B11" s="164"/>
      <c r="C11" s="169" t="s">
        <v>6</v>
      </c>
      <c r="D11" s="170"/>
      <c r="E11" s="170"/>
      <c r="F11" s="170"/>
      <c r="G11" s="170"/>
      <c r="H11" s="171"/>
      <c r="I11" s="169" t="s">
        <v>8</v>
      </c>
      <c r="J11" s="170"/>
      <c r="K11" s="170"/>
      <c r="L11" s="170"/>
      <c r="M11" s="170"/>
      <c r="N11" s="170"/>
      <c r="O11" s="171"/>
    </row>
    <row r="12" spans="2:15" ht="15" thickBot="1">
      <c r="B12" s="164"/>
      <c r="C12" s="172" t="s">
        <v>7</v>
      </c>
      <c r="D12" s="173"/>
      <c r="E12" s="173"/>
      <c r="F12" s="173"/>
      <c r="G12" s="173"/>
      <c r="H12" s="174"/>
      <c r="I12" s="172" t="s">
        <v>7</v>
      </c>
      <c r="J12" s="173"/>
      <c r="K12" s="173"/>
      <c r="L12" s="173"/>
      <c r="M12" s="173"/>
      <c r="N12" s="173"/>
      <c r="O12" s="174"/>
    </row>
    <row r="13" spans="2:15" ht="28.95" customHeight="1">
      <c r="B13" s="164"/>
      <c r="C13" s="175" t="s">
        <v>9</v>
      </c>
      <c r="D13" s="3" t="s">
        <v>10</v>
      </c>
      <c r="E13" s="177" t="s">
        <v>11</v>
      </c>
      <c r="F13" s="177" t="s">
        <v>12</v>
      </c>
      <c r="G13" s="177" t="s">
        <v>13</v>
      </c>
      <c r="H13" s="179" t="s">
        <v>42</v>
      </c>
      <c r="I13" s="175" t="s">
        <v>14</v>
      </c>
      <c r="J13" s="177" t="s">
        <v>11</v>
      </c>
      <c r="K13" s="177" t="s">
        <v>12</v>
      </c>
      <c r="L13" s="177" t="s">
        <v>13</v>
      </c>
      <c r="M13" s="177" t="s">
        <v>42</v>
      </c>
      <c r="N13" s="183" t="s">
        <v>15</v>
      </c>
      <c r="O13" s="185" t="s">
        <v>16</v>
      </c>
    </row>
    <row r="14" spans="2:15" ht="22.2" thickBot="1">
      <c r="B14" s="165"/>
      <c r="C14" s="176"/>
      <c r="D14" s="4" t="s">
        <v>43</v>
      </c>
      <c r="E14" s="178"/>
      <c r="F14" s="178"/>
      <c r="G14" s="178"/>
      <c r="H14" s="180"/>
      <c r="I14" s="176"/>
      <c r="J14" s="178"/>
      <c r="K14" s="178"/>
      <c r="L14" s="178"/>
      <c r="M14" s="178"/>
      <c r="N14" s="184"/>
      <c r="O14" s="186"/>
    </row>
    <row r="15" spans="2:15" ht="15" thickBot="1">
      <c r="B15" s="6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6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6">
        <v>14</v>
      </c>
    </row>
    <row r="16" spans="2:15">
      <c r="B16" s="7" t="s">
        <v>17</v>
      </c>
      <c r="C16" s="181">
        <f>E16+F16+G16+H16</f>
        <v>62484.630000000012</v>
      </c>
      <c r="D16" s="181">
        <f>C16</f>
        <v>62484.630000000012</v>
      </c>
      <c r="E16" s="181">
        <f>E19+E22+E27+E29+E32+E36+E42+E53+E59+E62</f>
        <v>3656.5200000000004</v>
      </c>
      <c r="F16" s="181">
        <f t="shared" ref="F16:H16" si="0">F19+F22+F27+F29+F32+F36+F42+F53+F59+F62</f>
        <v>21266.73</v>
      </c>
      <c r="G16" s="181">
        <f t="shared" si="0"/>
        <v>0</v>
      </c>
      <c r="H16" s="181">
        <f t="shared" si="0"/>
        <v>37561.380000000012</v>
      </c>
      <c r="I16" s="181">
        <f>J16+K16+L16+M16</f>
        <v>62019.340000000004</v>
      </c>
      <c r="J16" s="181">
        <f>J19+J22+J27+J29+J32+J36+J42+J53+J59+J62</f>
        <v>3656.5200000000004</v>
      </c>
      <c r="K16" s="181">
        <f t="shared" ref="K16:M16" si="1">K19+K22+K27+K29+K32+K36+K42+K53+K59+K62</f>
        <v>21266.73</v>
      </c>
      <c r="L16" s="181">
        <f t="shared" si="1"/>
        <v>0</v>
      </c>
      <c r="M16" s="181">
        <f t="shared" si="1"/>
        <v>37096.090000000004</v>
      </c>
      <c r="N16" s="181">
        <v>100</v>
      </c>
      <c r="O16" s="181">
        <v>100</v>
      </c>
    </row>
    <row r="17" spans="1:15" ht="15" thickBot="1">
      <c r="B17" s="8" t="s">
        <v>18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</row>
    <row r="18" spans="1:15">
      <c r="B18" s="197" t="s">
        <v>19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9"/>
    </row>
    <row r="19" spans="1:15" ht="21.6" customHeight="1">
      <c r="A19" s="193">
        <v>1</v>
      </c>
      <c r="B19" s="191" t="s">
        <v>23</v>
      </c>
      <c r="C19" s="187">
        <f>C21</f>
        <v>2903</v>
      </c>
      <c r="D19" s="187">
        <f t="shared" ref="D19:O19" si="2">D21</f>
        <v>2903</v>
      </c>
      <c r="E19" s="187">
        <f t="shared" si="2"/>
        <v>0</v>
      </c>
      <c r="F19" s="187">
        <f t="shared" si="2"/>
        <v>2757.9</v>
      </c>
      <c r="G19" s="187">
        <f t="shared" si="2"/>
        <v>0</v>
      </c>
      <c r="H19" s="187">
        <f t="shared" si="2"/>
        <v>145.1</v>
      </c>
      <c r="I19" s="187">
        <f t="shared" si="2"/>
        <v>2903</v>
      </c>
      <c r="J19" s="187">
        <f t="shared" si="2"/>
        <v>0</v>
      </c>
      <c r="K19" s="187">
        <f t="shared" si="2"/>
        <v>2757.9</v>
      </c>
      <c r="L19" s="187">
        <f t="shared" si="2"/>
        <v>0</v>
      </c>
      <c r="M19" s="187">
        <f t="shared" si="2"/>
        <v>145.1</v>
      </c>
      <c r="N19" s="187">
        <f t="shared" si="2"/>
        <v>100</v>
      </c>
      <c r="O19" s="187">
        <f t="shared" si="2"/>
        <v>100</v>
      </c>
    </row>
    <row r="20" spans="1:15" ht="10.8" customHeight="1">
      <c r="A20" s="194"/>
      <c r="B20" s="191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</row>
    <row r="21" spans="1:15" ht="21" customHeight="1">
      <c r="A21" s="36" t="s">
        <v>31</v>
      </c>
      <c r="B21" s="9" t="s">
        <v>24</v>
      </c>
      <c r="C21" s="10">
        <f>E21+F21+G21+H21</f>
        <v>2903</v>
      </c>
      <c r="D21" s="9">
        <f>C21</f>
        <v>2903</v>
      </c>
      <c r="E21" s="20"/>
      <c r="F21" s="20">
        <v>2757.9</v>
      </c>
      <c r="G21" s="20"/>
      <c r="H21" s="20">
        <v>145.1</v>
      </c>
      <c r="I21" s="21">
        <f>J21+K21+L21+M21</f>
        <v>2903</v>
      </c>
      <c r="J21" s="20"/>
      <c r="K21" s="20">
        <v>2757.9</v>
      </c>
      <c r="L21" s="20"/>
      <c r="M21" s="20">
        <v>145.1</v>
      </c>
      <c r="N21" s="20">
        <f>I21/C21*100</f>
        <v>100</v>
      </c>
      <c r="O21" s="20">
        <f>I21/C21*100</f>
        <v>100</v>
      </c>
    </row>
    <row r="22" spans="1:15" ht="31.95" customHeight="1">
      <c r="A22" s="193" t="s">
        <v>32</v>
      </c>
      <c r="B22" s="191" t="s">
        <v>27</v>
      </c>
      <c r="C22" s="187">
        <f>C24+C25+C26</f>
        <v>2848.6099999999997</v>
      </c>
      <c r="D22" s="187">
        <f t="shared" ref="D22:M22" si="3">D24+D25+D26</f>
        <v>2848.6099999999997</v>
      </c>
      <c r="E22" s="187">
        <f t="shared" si="3"/>
        <v>324.7</v>
      </c>
      <c r="F22" s="187">
        <f t="shared" si="3"/>
        <v>1756.0800000000002</v>
      </c>
      <c r="G22" s="187">
        <f t="shared" si="3"/>
        <v>0</v>
      </c>
      <c r="H22" s="187">
        <f t="shared" si="3"/>
        <v>767.83000000000015</v>
      </c>
      <c r="I22" s="187">
        <f>I24+I25+I26</f>
        <v>2846.75</v>
      </c>
      <c r="J22" s="187">
        <f t="shared" si="3"/>
        <v>324.7</v>
      </c>
      <c r="K22" s="187">
        <f t="shared" si="3"/>
        <v>1756.0800000000002</v>
      </c>
      <c r="L22" s="187">
        <f t="shared" si="3"/>
        <v>0</v>
      </c>
      <c r="M22" s="187">
        <f t="shared" si="3"/>
        <v>765.97</v>
      </c>
      <c r="N22" s="192">
        <f>I22/C22*100</f>
        <v>99.934704996471979</v>
      </c>
      <c r="O22" s="192">
        <f>I22/C22*100</f>
        <v>99.934704996471979</v>
      </c>
    </row>
    <row r="23" spans="1:15" ht="9.6" hidden="1" customHeight="1">
      <c r="A23" s="194"/>
      <c r="B23" s="191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92"/>
      <c r="O23" s="192"/>
    </row>
    <row r="24" spans="1:15" ht="22.2" customHeight="1">
      <c r="A24" s="36" t="s">
        <v>33</v>
      </c>
      <c r="B24" s="9" t="s">
        <v>25</v>
      </c>
      <c r="C24" s="10">
        <f>E24+F24+G24+H24</f>
        <v>607.08000000000004</v>
      </c>
      <c r="D24" s="9">
        <f>C24</f>
        <v>607.08000000000004</v>
      </c>
      <c r="E24" s="20"/>
      <c r="F24" s="20">
        <v>546.38</v>
      </c>
      <c r="G24" s="20"/>
      <c r="H24" s="20">
        <v>60.7</v>
      </c>
      <c r="I24" s="21">
        <f>J24+K24+L24+M24</f>
        <v>607.08000000000004</v>
      </c>
      <c r="J24" s="20"/>
      <c r="K24" s="20">
        <v>546.38</v>
      </c>
      <c r="L24" s="20"/>
      <c r="M24" s="20">
        <v>60.7</v>
      </c>
      <c r="N24" s="20">
        <f>I24/C24*100</f>
        <v>100</v>
      </c>
      <c r="O24" s="20">
        <f>I24/C24*100</f>
        <v>100</v>
      </c>
    </row>
    <row r="25" spans="1:15">
      <c r="A25" s="36" t="s">
        <v>34</v>
      </c>
      <c r="B25" s="9" t="s">
        <v>26</v>
      </c>
      <c r="C25" s="10">
        <f t="shared" ref="C25:C30" si="4">E25+F25+G25+H25</f>
        <v>1599.85</v>
      </c>
      <c r="D25" s="9">
        <f t="shared" ref="D25:D30" si="5">C25</f>
        <v>1599.85</v>
      </c>
      <c r="E25" s="20"/>
      <c r="F25" s="20">
        <v>1049.77</v>
      </c>
      <c r="G25" s="20"/>
      <c r="H25" s="20">
        <v>550.08000000000004</v>
      </c>
      <c r="I25" s="21">
        <f t="shared" ref="I25:I26" si="6">J25+K25+L25+M25</f>
        <v>1597.99</v>
      </c>
      <c r="J25" s="20"/>
      <c r="K25" s="20">
        <v>1049.77</v>
      </c>
      <c r="L25" s="20"/>
      <c r="M25" s="20">
        <v>548.22</v>
      </c>
      <c r="N25" s="93">
        <f t="shared" ref="N25:N26" si="7">I25/C25*100</f>
        <v>99.88373910054068</v>
      </c>
      <c r="O25" s="93">
        <f t="shared" ref="O25:O26" si="8">I25/C25*100</f>
        <v>99.88373910054068</v>
      </c>
    </row>
    <row r="26" spans="1:15">
      <c r="A26" s="36" t="s">
        <v>35</v>
      </c>
      <c r="B26" s="9" t="s">
        <v>28</v>
      </c>
      <c r="C26" s="10">
        <f t="shared" si="4"/>
        <v>641.68000000000006</v>
      </c>
      <c r="D26" s="9">
        <f t="shared" si="5"/>
        <v>641.68000000000006</v>
      </c>
      <c r="E26" s="20">
        <v>324.7</v>
      </c>
      <c r="F26" s="20">
        <v>159.93</v>
      </c>
      <c r="G26" s="20"/>
      <c r="H26" s="20">
        <v>157.05000000000001</v>
      </c>
      <c r="I26" s="21">
        <f t="shared" si="6"/>
        <v>641.68000000000006</v>
      </c>
      <c r="J26" s="20">
        <v>324.7</v>
      </c>
      <c r="K26" s="20">
        <v>159.93</v>
      </c>
      <c r="L26" s="20"/>
      <c r="M26" s="20">
        <v>157.05000000000001</v>
      </c>
      <c r="N26" s="20">
        <f t="shared" si="7"/>
        <v>100</v>
      </c>
      <c r="O26" s="20">
        <f t="shared" si="8"/>
        <v>100</v>
      </c>
    </row>
    <row r="27" spans="1:15" ht="31.8">
      <c r="A27" s="37" t="s">
        <v>36</v>
      </c>
      <c r="B27" s="12" t="s">
        <v>29</v>
      </c>
      <c r="C27" s="19">
        <f>E27+F27+G27+H27</f>
        <v>491.52000000000004</v>
      </c>
      <c r="D27" s="19">
        <f t="shared" si="5"/>
        <v>491.52000000000004</v>
      </c>
      <c r="E27" s="19">
        <f>E28</f>
        <v>81.099999999999994</v>
      </c>
      <c r="F27" s="19">
        <f t="shared" ref="F27:H27" si="9">F28</f>
        <v>356.12</v>
      </c>
      <c r="G27" s="19">
        <f t="shared" si="9"/>
        <v>0</v>
      </c>
      <c r="H27" s="19">
        <f t="shared" si="9"/>
        <v>54.3</v>
      </c>
      <c r="I27" s="19">
        <f>J27+K27+L27+M27</f>
        <v>485.86</v>
      </c>
      <c r="J27" s="19">
        <f>J28</f>
        <v>81.099999999999994</v>
      </c>
      <c r="K27" s="19">
        <f>K28</f>
        <v>356.12</v>
      </c>
      <c r="L27" s="19">
        <f t="shared" ref="L27:M27" si="10">L28</f>
        <v>0</v>
      </c>
      <c r="M27" s="19">
        <f t="shared" si="10"/>
        <v>48.64</v>
      </c>
      <c r="N27" s="155">
        <f t="shared" ref="N27:O35" si="11">I27/C27*100</f>
        <v>98.848470052083329</v>
      </c>
      <c r="O27" s="155">
        <f t="shared" ref="O27:O28" si="12">I27/C27*100</f>
        <v>98.848470052083329</v>
      </c>
    </row>
    <row r="28" spans="1:15" ht="31.8" customHeight="1">
      <c r="A28" s="36" t="s">
        <v>37</v>
      </c>
      <c r="B28" s="156" t="s">
        <v>254</v>
      </c>
      <c r="C28" s="10">
        <f>E28+F28+G28+H28</f>
        <v>491.52000000000004</v>
      </c>
      <c r="D28" s="9">
        <f t="shared" si="5"/>
        <v>491.52000000000004</v>
      </c>
      <c r="E28" s="9">
        <f>81.1</f>
        <v>81.099999999999994</v>
      </c>
      <c r="F28" s="9">
        <f>316.22+39.9</f>
        <v>356.12</v>
      </c>
      <c r="G28" s="9"/>
      <c r="H28" s="9">
        <f>40.8+13.5</f>
        <v>54.3</v>
      </c>
      <c r="I28" s="10">
        <f>J28+K28+L28+M28</f>
        <v>485.86</v>
      </c>
      <c r="J28" s="9">
        <v>81.099999999999994</v>
      </c>
      <c r="K28" s="9">
        <f>316.22+39.9</f>
        <v>356.12</v>
      </c>
      <c r="L28" s="9"/>
      <c r="M28" s="9">
        <f>35.14+13.5</f>
        <v>48.64</v>
      </c>
      <c r="N28" s="159">
        <f t="shared" si="11"/>
        <v>98.848470052083329</v>
      </c>
      <c r="O28" s="159">
        <f t="shared" si="12"/>
        <v>98.848470052083329</v>
      </c>
    </row>
    <row r="29" spans="1:15" ht="31.8">
      <c r="A29" s="36" t="s">
        <v>39</v>
      </c>
      <c r="B29" s="12" t="s">
        <v>38</v>
      </c>
      <c r="C29" s="19">
        <f>E29+F29+G29+H29</f>
        <v>11503.37</v>
      </c>
      <c r="D29" s="19">
        <f>C29</f>
        <v>11503.37</v>
      </c>
      <c r="E29" s="19">
        <f>E30</f>
        <v>3250.7200000000003</v>
      </c>
      <c r="F29" s="19">
        <f t="shared" ref="F29:H29" si="13">F30</f>
        <v>7101.93</v>
      </c>
      <c r="G29" s="19">
        <f t="shared" si="13"/>
        <v>0</v>
      </c>
      <c r="H29" s="19">
        <f t="shared" si="13"/>
        <v>1150.72</v>
      </c>
      <c r="I29" s="19">
        <f>J29+K29+L29+M29</f>
        <v>11503.37</v>
      </c>
      <c r="J29" s="19">
        <f>J30</f>
        <v>3250.7200000000003</v>
      </c>
      <c r="K29" s="19">
        <f t="shared" ref="K29:M29" si="14">K30</f>
        <v>7101.93</v>
      </c>
      <c r="L29" s="19">
        <f t="shared" si="14"/>
        <v>0</v>
      </c>
      <c r="M29" s="19">
        <f t="shared" si="14"/>
        <v>1150.72</v>
      </c>
      <c r="N29" s="19">
        <f t="shared" si="11"/>
        <v>100</v>
      </c>
      <c r="O29" s="19">
        <f>I29/C29*100</f>
        <v>100</v>
      </c>
    </row>
    <row r="30" spans="1:15" ht="21.6">
      <c r="A30" s="36" t="s">
        <v>40</v>
      </c>
      <c r="B30" s="9" t="s">
        <v>41</v>
      </c>
      <c r="C30" s="10">
        <f t="shared" si="4"/>
        <v>11503.37</v>
      </c>
      <c r="D30" s="9">
        <f t="shared" si="5"/>
        <v>11503.37</v>
      </c>
      <c r="E30" s="9">
        <f>3331.82-81.1</f>
        <v>3250.7200000000003</v>
      </c>
      <c r="F30" s="9">
        <f>7141.83-39.9</f>
        <v>7101.93</v>
      </c>
      <c r="G30" s="9"/>
      <c r="H30" s="9">
        <f>1164.22-13.5</f>
        <v>1150.72</v>
      </c>
      <c r="I30" s="10">
        <f>J30+K30+L30+M30</f>
        <v>11503.37</v>
      </c>
      <c r="J30" s="9">
        <f>3331.82-81.1</f>
        <v>3250.7200000000003</v>
      </c>
      <c r="K30" s="9">
        <f>7141.83-39.9</f>
        <v>7101.93</v>
      </c>
      <c r="L30" s="9"/>
      <c r="M30" s="9">
        <f>1164.22-13.5</f>
        <v>1150.72</v>
      </c>
      <c r="N30" s="9">
        <f t="shared" si="11"/>
        <v>100</v>
      </c>
      <c r="O30" s="9">
        <f t="shared" si="11"/>
        <v>28.258849363273548</v>
      </c>
    </row>
    <row r="31" spans="1:15">
      <c r="A31" s="36"/>
      <c r="B31" s="195" t="s">
        <v>20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</row>
    <row r="32" spans="1:15" s="30" customFormat="1" ht="33" customHeight="1">
      <c r="A32" s="37" t="s">
        <v>45</v>
      </c>
      <c r="B32" s="19" t="s">
        <v>44</v>
      </c>
      <c r="C32" s="19">
        <f>E32+F32+G32+H32</f>
        <v>457.86</v>
      </c>
      <c r="D32" s="19">
        <f>C32</f>
        <v>457.86</v>
      </c>
      <c r="E32" s="19">
        <f>E33+E34+E35</f>
        <v>0</v>
      </c>
      <c r="F32" s="19">
        <f t="shared" ref="F32:H32" si="15">F33+F34+F35</f>
        <v>0</v>
      </c>
      <c r="G32" s="19">
        <f t="shared" si="15"/>
        <v>0</v>
      </c>
      <c r="H32" s="19">
        <f t="shared" si="15"/>
        <v>457.86</v>
      </c>
      <c r="I32" s="19">
        <f>J32+K32+L32+M32</f>
        <v>457.86</v>
      </c>
      <c r="J32" s="19">
        <f>J33+J34+J35</f>
        <v>0</v>
      </c>
      <c r="K32" s="19">
        <f t="shared" ref="K32:M32" si="16">K33+K34+K35</f>
        <v>0</v>
      </c>
      <c r="L32" s="19">
        <f t="shared" si="16"/>
        <v>0</v>
      </c>
      <c r="M32" s="19">
        <f t="shared" si="16"/>
        <v>457.86</v>
      </c>
      <c r="N32" s="19">
        <f t="shared" si="11"/>
        <v>100</v>
      </c>
      <c r="O32" s="19">
        <f>I32/C32*100</f>
        <v>100</v>
      </c>
    </row>
    <row r="33" spans="1:15" ht="21.6">
      <c r="A33" s="36" t="s">
        <v>31</v>
      </c>
      <c r="B33" s="9" t="s">
        <v>46</v>
      </c>
      <c r="C33" s="24">
        <f t="shared" ref="C33:C35" si="17">E33+F33+G33+H33</f>
        <v>425.8</v>
      </c>
      <c r="D33" s="24">
        <f t="shared" ref="D33:D35" si="18">C33</f>
        <v>425.8</v>
      </c>
      <c r="E33" s="20"/>
      <c r="F33" s="20"/>
      <c r="G33" s="20"/>
      <c r="H33" s="20">
        <v>425.8</v>
      </c>
      <c r="I33" s="21">
        <f>J33+K33+L33+M33</f>
        <v>425.8</v>
      </c>
      <c r="J33" s="20"/>
      <c r="K33" s="20"/>
      <c r="L33" s="20"/>
      <c r="M33" s="20">
        <v>425.8</v>
      </c>
      <c r="N33" s="25">
        <f>I33/C33*100</f>
        <v>100</v>
      </c>
      <c r="O33" s="25">
        <f t="shared" ref="O33:O35" si="19">I33/C33*100</f>
        <v>100</v>
      </c>
    </row>
    <row r="34" spans="1:15" ht="21.6">
      <c r="A34" s="36" t="s">
        <v>47</v>
      </c>
      <c r="B34" s="9" t="s">
        <v>48</v>
      </c>
      <c r="C34" s="24">
        <f t="shared" si="17"/>
        <v>10</v>
      </c>
      <c r="D34" s="24">
        <f t="shared" si="18"/>
        <v>10</v>
      </c>
      <c r="E34" s="20"/>
      <c r="F34" s="20"/>
      <c r="G34" s="20"/>
      <c r="H34" s="20">
        <v>10</v>
      </c>
      <c r="I34" s="21">
        <f t="shared" ref="I34:I35" si="20">J34+K34+L34+M34</f>
        <v>10</v>
      </c>
      <c r="J34" s="20"/>
      <c r="K34" s="20"/>
      <c r="L34" s="20"/>
      <c r="M34" s="20">
        <v>10</v>
      </c>
      <c r="N34" s="25">
        <f t="shared" si="11"/>
        <v>100</v>
      </c>
      <c r="O34" s="25">
        <f t="shared" si="19"/>
        <v>100</v>
      </c>
    </row>
    <row r="35" spans="1:15">
      <c r="A35" s="36" t="s">
        <v>50</v>
      </c>
      <c r="B35" s="9" t="s">
        <v>49</v>
      </c>
      <c r="C35" s="24">
        <f t="shared" si="17"/>
        <v>22.06</v>
      </c>
      <c r="D35" s="24">
        <f t="shared" si="18"/>
        <v>22.06</v>
      </c>
      <c r="E35" s="20"/>
      <c r="F35" s="20"/>
      <c r="G35" s="20"/>
      <c r="H35" s="20">
        <v>22.06</v>
      </c>
      <c r="I35" s="21">
        <f t="shared" si="20"/>
        <v>22.06</v>
      </c>
      <c r="J35" s="20"/>
      <c r="K35" s="20"/>
      <c r="L35" s="20"/>
      <c r="M35" s="20">
        <v>22.06</v>
      </c>
      <c r="N35" s="25">
        <f t="shared" si="11"/>
        <v>100</v>
      </c>
      <c r="O35" s="25">
        <f t="shared" si="19"/>
        <v>100</v>
      </c>
    </row>
    <row r="36" spans="1:15" s="30" customFormat="1" ht="20.399999999999999">
      <c r="A36" s="37" t="s">
        <v>52</v>
      </c>
      <c r="B36" s="19" t="s">
        <v>51</v>
      </c>
      <c r="C36" s="19">
        <f>E36+F36+G36+H36</f>
        <v>6139.1</v>
      </c>
      <c r="D36" s="26">
        <f>C36</f>
        <v>6139.1</v>
      </c>
      <c r="E36" s="26">
        <f>E37+E38+E39+E40+E41</f>
        <v>0</v>
      </c>
      <c r="F36" s="26">
        <f t="shared" ref="F36:H36" si="21">F37+F38+F39+F40+F41</f>
        <v>3529.79</v>
      </c>
      <c r="G36" s="26">
        <f t="shared" si="21"/>
        <v>0</v>
      </c>
      <c r="H36" s="26">
        <f t="shared" si="21"/>
        <v>2609.31</v>
      </c>
      <c r="I36" s="26">
        <f>J36+K36+L36+M36</f>
        <v>6139.1</v>
      </c>
      <c r="J36" s="26">
        <f>J37+J38+J39+J40+J41</f>
        <v>0</v>
      </c>
      <c r="K36" s="26">
        <f t="shared" ref="K36:M36" si="22">K37+K38+K39+K40+K41</f>
        <v>3529.79</v>
      </c>
      <c r="L36" s="26">
        <f t="shared" si="22"/>
        <v>0</v>
      </c>
      <c r="M36" s="26">
        <f t="shared" si="22"/>
        <v>2609.31</v>
      </c>
      <c r="N36" s="19">
        <f t="shared" ref="N36" si="23">I36/C36*100</f>
        <v>100</v>
      </c>
      <c r="O36" s="19">
        <f>I36/C36*100</f>
        <v>100</v>
      </c>
    </row>
    <row r="37" spans="1:15">
      <c r="A37" s="36" t="s">
        <v>33</v>
      </c>
      <c r="B37" s="16" t="s">
        <v>53</v>
      </c>
      <c r="C37" s="25">
        <f t="shared" ref="C37:C41" si="24">E37+F37+G37+H37</f>
        <v>2042.12</v>
      </c>
      <c r="D37" s="28">
        <f t="shared" ref="D37:D52" si="25">C37</f>
        <v>2042.12</v>
      </c>
      <c r="E37" s="27"/>
      <c r="F37" s="27"/>
      <c r="G37" s="27"/>
      <c r="H37" s="27">
        <v>2042.12</v>
      </c>
      <c r="I37" s="28">
        <f t="shared" ref="I37:I41" si="26">J37+K37+L37+M37</f>
        <v>2042.12</v>
      </c>
      <c r="J37" s="28">
        <f t="shared" ref="J37:J41" si="27">J38+J39+J40+J41+J42</f>
        <v>0</v>
      </c>
      <c r="K37" s="27"/>
      <c r="L37" s="27"/>
      <c r="M37" s="27">
        <v>2042.12</v>
      </c>
      <c r="N37" s="25">
        <f t="shared" ref="N37:N41" si="28">I37/C37*100</f>
        <v>100</v>
      </c>
      <c r="O37" s="25">
        <f t="shared" ref="O37:O42" si="29">I37/C37*100</f>
        <v>100</v>
      </c>
    </row>
    <row r="38" spans="1:15" ht="20.399999999999999">
      <c r="A38" s="36" t="s">
        <v>34</v>
      </c>
      <c r="B38" s="16" t="s">
        <v>54</v>
      </c>
      <c r="C38" s="25">
        <f t="shared" si="24"/>
        <v>175</v>
      </c>
      <c r="D38" s="28">
        <f t="shared" si="25"/>
        <v>175</v>
      </c>
      <c r="E38" s="27"/>
      <c r="F38" s="27"/>
      <c r="G38" s="27"/>
      <c r="H38" s="27">
        <v>175</v>
      </c>
      <c r="I38" s="28">
        <f t="shared" si="26"/>
        <v>175</v>
      </c>
      <c r="J38" s="28">
        <f t="shared" si="27"/>
        <v>0</v>
      </c>
      <c r="K38" s="27"/>
      <c r="L38" s="27"/>
      <c r="M38" s="27">
        <v>175</v>
      </c>
      <c r="N38" s="25">
        <f t="shared" si="28"/>
        <v>100</v>
      </c>
      <c r="O38" s="25">
        <f t="shared" si="29"/>
        <v>100</v>
      </c>
    </row>
    <row r="39" spans="1:15" ht="16.95" customHeight="1">
      <c r="A39" s="36" t="s">
        <v>35</v>
      </c>
      <c r="B39" s="16" t="s">
        <v>55</v>
      </c>
      <c r="C39" s="25">
        <f t="shared" si="24"/>
        <v>0</v>
      </c>
      <c r="D39" s="28">
        <f t="shared" si="25"/>
        <v>0</v>
      </c>
      <c r="E39" s="27"/>
      <c r="F39" s="27"/>
      <c r="G39" s="27"/>
      <c r="H39" s="27">
        <v>0</v>
      </c>
      <c r="I39" s="28">
        <f t="shared" si="26"/>
        <v>0</v>
      </c>
      <c r="J39" s="28">
        <f t="shared" si="27"/>
        <v>0</v>
      </c>
      <c r="K39" s="27"/>
      <c r="L39" s="27"/>
      <c r="M39" s="27">
        <v>0</v>
      </c>
      <c r="N39" s="25">
        <v>0</v>
      </c>
      <c r="O39" s="25">
        <v>0</v>
      </c>
    </row>
    <row r="40" spans="1:15" ht="43.2" customHeight="1">
      <c r="A40" s="36" t="s">
        <v>58</v>
      </c>
      <c r="B40" s="16" t="s">
        <v>56</v>
      </c>
      <c r="C40" s="25">
        <f t="shared" si="24"/>
        <v>397.55</v>
      </c>
      <c r="D40" s="28">
        <f t="shared" si="25"/>
        <v>397.55</v>
      </c>
      <c r="E40" s="27"/>
      <c r="F40" s="27">
        <v>357.8</v>
      </c>
      <c r="G40" s="27"/>
      <c r="H40" s="27">
        <v>39.75</v>
      </c>
      <c r="I40" s="28">
        <f t="shared" si="26"/>
        <v>397.55</v>
      </c>
      <c r="J40" s="28">
        <f t="shared" si="27"/>
        <v>0</v>
      </c>
      <c r="K40" s="27">
        <v>357.8</v>
      </c>
      <c r="L40" s="27"/>
      <c r="M40" s="27">
        <v>39.75</v>
      </c>
      <c r="N40" s="25">
        <f t="shared" si="28"/>
        <v>100</v>
      </c>
      <c r="O40" s="25">
        <f t="shared" si="29"/>
        <v>100</v>
      </c>
    </row>
    <row r="41" spans="1:15" ht="30.6">
      <c r="A41" s="36" t="s">
        <v>59</v>
      </c>
      <c r="B41" s="16" t="s">
        <v>57</v>
      </c>
      <c r="C41" s="25">
        <f t="shared" si="24"/>
        <v>3524.43</v>
      </c>
      <c r="D41" s="28">
        <f t="shared" si="25"/>
        <v>3524.43</v>
      </c>
      <c r="E41" s="27"/>
      <c r="F41" s="27">
        <v>3171.99</v>
      </c>
      <c r="G41" s="27"/>
      <c r="H41" s="27">
        <v>352.44</v>
      </c>
      <c r="I41" s="28">
        <f t="shared" si="26"/>
        <v>3524.43</v>
      </c>
      <c r="J41" s="28">
        <f t="shared" si="27"/>
        <v>0</v>
      </c>
      <c r="K41" s="27">
        <v>3171.99</v>
      </c>
      <c r="L41" s="27"/>
      <c r="M41" s="27">
        <v>352.44</v>
      </c>
      <c r="N41" s="25">
        <f t="shared" si="28"/>
        <v>100</v>
      </c>
      <c r="O41" s="25">
        <f t="shared" si="29"/>
        <v>100</v>
      </c>
    </row>
    <row r="42" spans="1:15" s="29" customFormat="1" ht="20.399999999999999">
      <c r="A42" s="37" t="s">
        <v>36</v>
      </c>
      <c r="B42" s="17" t="s">
        <v>60</v>
      </c>
      <c r="C42" s="19">
        <f>E42+F42+G42+H42</f>
        <v>22277.460000000003</v>
      </c>
      <c r="D42" s="26">
        <f t="shared" si="25"/>
        <v>22277.460000000003</v>
      </c>
      <c r="E42" s="34">
        <f>E43+E44+E45+E46+E47+E48+E49+E50+E51+E52</f>
        <v>0</v>
      </c>
      <c r="F42" s="34">
        <f t="shared" ref="F42:H42" si="30">F43+F44+F45+F46+F47+F48+F49+F50+F51+F52</f>
        <v>2549.81</v>
      </c>
      <c r="G42" s="34">
        <f t="shared" si="30"/>
        <v>0</v>
      </c>
      <c r="H42" s="34">
        <f t="shared" si="30"/>
        <v>19727.650000000001</v>
      </c>
      <c r="I42" s="34">
        <f>J42+K42+L42+M42</f>
        <v>22222.840000000004</v>
      </c>
      <c r="J42" s="34">
        <f>J43+J44+J45+J46+J47+J48+J49+J50+J51+J52</f>
        <v>0</v>
      </c>
      <c r="K42" s="34">
        <f t="shared" ref="K42:M42" si="31">K43+K44+K45+K46+K47+K48+K49+K50+K51+K52</f>
        <v>2549.81</v>
      </c>
      <c r="L42" s="34">
        <f t="shared" si="31"/>
        <v>0</v>
      </c>
      <c r="M42" s="34">
        <f t="shared" si="31"/>
        <v>19673.030000000002</v>
      </c>
      <c r="N42" s="33">
        <f>I42/C42*100</f>
        <v>99.754819445304804</v>
      </c>
      <c r="O42" s="33">
        <f t="shared" si="29"/>
        <v>99.754819445304804</v>
      </c>
    </row>
    <row r="43" spans="1:15">
      <c r="A43" s="36" t="s">
        <v>37</v>
      </c>
      <c r="B43" s="16" t="s">
        <v>61</v>
      </c>
      <c r="C43" s="24">
        <f t="shared" ref="C43:C52" si="32">E43+F43+G43+H43</f>
        <v>63.23</v>
      </c>
      <c r="D43" s="28">
        <f t="shared" si="25"/>
        <v>63.23</v>
      </c>
      <c r="E43" s="27"/>
      <c r="F43" s="27"/>
      <c r="G43" s="27"/>
      <c r="H43" s="27">
        <v>63.23</v>
      </c>
      <c r="I43" s="31">
        <f t="shared" ref="I43:I52" si="33">J43+K43+L43+M43</f>
        <v>63.23</v>
      </c>
      <c r="J43" s="27"/>
      <c r="K43" s="27"/>
      <c r="L43" s="27"/>
      <c r="M43" s="27">
        <v>63.23</v>
      </c>
      <c r="N43" s="25">
        <f t="shared" ref="N43:N52" si="34">I43/C43*100</f>
        <v>100</v>
      </c>
      <c r="O43" s="25">
        <f t="shared" ref="O43:O53" si="35">I43/C43*100</f>
        <v>100</v>
      </c>
    </row>
    <row r="44" spans="1:15">
      <c r="A44" s="36" t="s">
        <v>82</v>
      </c>
      <c r="B44" s="16" t="s">
        <v>62</v>
      </c>
      <c r="C44" s="24">
        <f t="shared" si="32"/>
        <v>2374.91</v>
      </c>
      <c r="D44" s="28">
        <f t="shared" si="25"/>
        <v>2374.91</v>
      </c>
      <c r="E44" s="27"/>
      <c r="F44" s="27"/>
      <c r="G44" s="27"/>
      <c r="H44" s="27">
        <v>2374.91</v>
      </c>
      <c r="I44" s="31">
        <f t="shared" si="33"/>
        <v>2374.91</v>
      </c>
      <c r="J44" s="27"/>
      <c r="K44" s="27"/>
      <c r="L44" s="27"/>
      <c r="M44" s="27">
        <v>2374.91</v>
      </c>
      <c r="N44" s="25">
        <f t="shared" si="34"/>
        <v>100</v>
      </c>
      <c r="O44" s="25">
        <f t="shared" si="35"/>
        <v>100</v>
      </c>
    </row>
    <row r="45" spans="1:15">
      <c r="A45" s="36" t="s">
        <v>83</v>
      </c>
      <c r="B45" s="16" t="s">
        <v>63</v>
      </c>
      <c r="C45" s="24">
        <f t="shared" si="32"/>
        <v>9239.48</v>
      </c>
      <c r="D45" s="28">
        <f t="shared" si="25"/>
        <v>9239.48</v>
      </c>
      <c r="E45" s="27"/>
      <c r="F45" s="27"/>
      <c r="G45" s="27"/>
      <c r="H45" s="27">
        <v>9239.48</v>
      </c>
      <c r="I45" s="31">
        <f t="shared" si="33"/>
        <v>9239.48</v>
      </c>
      <c r="J45" s="27"/>
      <c r="K45" s="27"/>
      <c r="L45" s="27"/>
      <c r="M45" s="27">
        <v>9239.48</v>
      </c>
      <c r="N45" s="25">
        <f t="shared" si="34"/>
        <v>100</v>
      </c>
      <c r="O45" s="25">
        <f t="shared" si="35"/>
        <v>100</v>
      </c>
    </row>
    <row r="46" spans="1:15">
      <c r="A46" s="36" t="s">
        <v>84</v>
      </c>
      <c r="B46" s="16" t="s">
        <v>64</v>
      </c>
      <c r="C46" s="25">
        <f t="shared" si="32"/>
        <v>0</v>
      </c>
      <c r="D46" s="28">
        <f t="shared" si="25"/>
        <v>0</v>
      </c>
      <c r="E46" s="27"/>
      <c r="F46" s="27"/>
      <c r="G46" s="27"/>
      <c r="H46" s="27">
        <v>0</v>
      </c>
      <c r="I46" s="31">
        <f t="shared" si="33"/>
        <v>0</v>
      </c>
      <c r="J46" s="27"/>
      <c r="K46" s="27"/>
      <c r="L46" s="27"/>
      <c r="M46" s="27">
        <v>0</v>
      </c>
      <c r="N46" s="25">
        <v>0</v>
      </c>
      <c r="O46" s="25">
        <v>0</v>
      </c>
    </row>
    <row r="47" spans="1:15">
      <c r="A47" s="36" t="s">
        <v>85</v>
      </c>
      <c r="B47" s="16" t="s">
        <v>65</v>
      </c>
      <c r="C47" s="25">
        <f t="shared" si="32"/>
        <v>6445.89</v>
      </c>
      <c r="D47" s="28">
        <f t="shared" si="25"/>
        <v>6445.89</v>
      </c>
      <c r="E47" s="27"/>
      <c r="F47" s="27"/>
      <c r="G47" s="27"/>
      <c r="H47" s="27">
        <v>6445.89</v>
      </c>
      <c r="I47" s="31">
        <f t="shared" si="33"/>
        <v>6445.89</v>
      </c>
      <c r="J47" s="27"/>
      <c r="K47" s="27"/>
      <c r="L47" s="27"/>
      <c r="M47" s="27">
        <v>6445.89</v>
      </c>
      <c r="N47" s="32">
        <f t="shared" si="34"/>
        <v>100</v>
      </c>
      <c r="O47" s="32">
        <f t="shared" si="35"/>
        <v>100</v>
      </c>
    </row>
    <row r="48" spans="1:15" ht="20.399999999999999">
      <c r="A48" s="36" t="s">
        <v>86</v>
      </c>
      <c r="B48" s="16" t="s">
        <v>66</v>
      </c>
      <c r="C48" s="25">
        <f t="shared" si="32"/>
        <v>651.9</v>
      </c>
      <c r="D48" s="28">
        <f t="shared" si="25"/>
        <v>651.9</v>
      </c>
      <c r="E48" s="27"/>
      <c r="F48" s="27"/>
      <c r="G48" s="27"/>
      <c r="H48" s="27">
        <v>651.9</v>
      </c>
      <c r="I48" s="31">
        <f t="shared" si="33"/>
        <v>597.30999999999995</v>
      </c>
      <c r="J48" s="27"/>
      <c r="K48" s="27"/>
      <c r="L48" s="27"/>
      <c r="M48" s="27">
        <v>597.30999999999995</v>
      </c>
      <c r="N48" s="154">
        <f t="shared" si="34"/>
        <v>91.626016260162601</v>
      </c>
      <c r="O48" s="154">
        <f t="shared" si="35"/>
        <v>91.626016260162601</v>
      </c>
    </row>
    <row r="49" spans="1:15" ht="30.6">
      <c r="A49" s="36" t="s">
        <v>87</v>
      </c>
      <c r="B49" s="16" t="s">
        <v>67</v>
      </c>
      <c r="C49" s="25">
        <f t="shared" si="32"/>
        <v>719.49</v>
      </c>
      <c r="D49" s="28">
        <f t="shared" si="25"/>
        <v>719.49</v>
      </c>
      <c r="E49" s="27"/>
      <c r="F49" s="27"/>
      <c r="G49" s="27"/>
      <c r="H49" s="27">
        <v>719.49</v>
      </c>
      <c r="I49" s="31">
        <f t="shared" si="33"/>
        <v>719.49</v>
      </c>
      <c r="J49" s="27"/>
      <c r="K49" s="27"/>
      <c r="L49" s="27"/>
      <c r="M49" s="27">
        <v>719.49</v>
      </c>
      <c r="N49" s="25">
        <f t="shared" si="34"/>
        <v>100</v>
      </c>
      <c r="O49" s="25">
        <f t="shared" si="35"/>
        <v>100</v>
      </c>
    </row>
    <row r="50" spans="1:15" ht="41.4" customHeight="1">
      <c r="A50" s="36" t="s">
        <v>88</v>
      </c>
      <c r="B50" s="16" t="s">
        <v>55</v>
      </c>
      <c r="C50" s="25">
        <f t="shared" si="32"/>
        <v>1179.9099999999999</v>
      </c>
      <c r="D50" s="28">
        <f t="shared" si="25"/>
        <v>1179.9099999999999</v>
      </c>
      <c r="E50" s="27"/>
      <c r="F50" s="27">
        <v>1054.81</v>
      </c>
      <c r="G50" s="27"/>
      <c r="H50" s="27">
        <v>125.1</v>
      </c>
      <c r="I50" s="31">
        <f>J50+K50+L50+M50</f>
        <v>1179.8999999999999</v>
      </c>
      <c r="J50" s="27"/>
      <c r="K50" s="27">
        <v>1054.81</v>
      </c>
      <c r="L50" s="27"/>
      <c r="M50" s="27">
        <v>125.09</v>
      </c>
      <c r="N50" s="25">
        <f t="shared" si="34"/>
        <v>99.999152477731357</v>
      </c>
      <c r="O50" s="25">
        <f t="shared" si="35"/>
        <v>99.999152477731357</v>
      </c>
    </row>
    <row r="51" spans="1:15" ht="33" customHeight="1">
      <c r="A51" s="36" t="s">
        <v>89</v>
      </c>
      <c r="B51" s="16" t="s">
        <v>68</v>
      </c>
      <c r="C51" s="25">
        <f t="shared" si="32"/>
        <v>550</v>
      </c>
      <c r="D51" s="28">
        <f t="shared" si="25"/>
        <v>550</v>
      </c>
      <c r="E51" s="22"/>
      <c r="F51" s="27">
        <v>495</v>
      </c>
      <c r="G51" s="27"/>
      <c r="H51" s="27">
        <v>55</v>
      </c>
      <c r="I51" s="31">
        <f t="shared" si="33"/>
        <v>550</v>
      </c>
      <c r="J51" s="27"/>
      <c r="K51" s="27">
        <v>495</v>
      </c>
      <c r="L51" s="27"/>
      <c r="M51" s="27">
        <v>55</v>
      </c>
      <c r="N51" s="25">
        <f t="shared" si="34"/>
        <v>100</v>
      </c>
      <c r="O51" s="25">
        <f t="shared" si="35"/>
        <v>100</v>
      </c>
    </row>
    <row r="52" spans="1:15" ht="20.399999999999999" customHeight="1">
      <c r="A52" s="36" t="s">
        <v>90</v>
      </c>
      <c r="B52" s="16" t="s">
        <v>69</v>
      </c>
      <c r="C52" s="25">
        <f t="shared" si="32"/>
        <v>1052.6500000000001</v>
      </c>
      <c r="D52" s="28">
        <f t="shared" si="25"/>
        <v>1052.6500000000001</v>
      </c>
      <c r="E52" s="22"/>
      <c r="F52" s="27">
        <v>1000</v>
      </c>
      <c r="G52" s="27"/>
      <c r="H52" s="27">
        <v>52.65</v>
      </c>
      <c r="I52" s="31">
        <f t="shared" si="33"/>
        <v>1052.6300000000001</v>
      </c>
      <c r="J52" s="27"/>
      <c r="K52" s="27">
        <v>1000</v>
      </c>
      <c r="L52" s="27"/>
      <c r="M52" s="27">
        <v>52.63</v>
      </c>
      <c r="N52" s="25">
        <f t="shared" si="34"/>
        <v>99.998100033249415</v>
      </c>
      <c r="O52" s="25">
        <f t="shared" si="35"/>
        <v>99.998100033249415</v>
      </c>
    </row>
    <row r="53" spans="1:15" s="43" customFormat="1" ht="20.399999999999999">
      <c r="A53" s="41" t="s">
        <v>39</v>
      </c>
      <c r="B53" s="17" t="s">
        <v>70</v>
      </c>
      <c r="C53" s="19">
        <f>E53+F53+G53+H53</f>
        <v>15122.37</v>
      </c>
      <c r="D53" s="42">
        <f>C53</f>
        <v>15122.37</v>
      </c>
      <c r="E53" s="26">
        <f>E54+E56+E55+E57+E58</f>
        <v>0</v>
      </c>
      <c r="F53" s="26">
        <f t="shared" ref="F53:H53" si="36">F54+F56+F55+F57+F58</f>
        <v>3215.1</v>
      </c>
      <c r="G53" s="26">
        <f t="shared" si="36"/>
        <v>0</v>
      </c>
      <c r="H53" s="26">
        <f t="shared" si="36"/>
        <v>11907.27</v>
      </c>
      <c r="I53" s="26">
        <f>J53+K53+L53+M53</f>
        <v>14719.22</v>
      </c>
      <c r="J53" s="26">
        <f>J54+J55+J56+J57+J58</f>
        <v>0</v>
      </c>
      <c r="K53" s="26">
        <f t="shared" ref="K53:M53" si="37">K54+K55+K56+K57+K58</f>
        <v>3215.1</v>
      </c>
      <c r="L53" s="26">
        <f t="shared" si="37"/>
        <v>0</v>
      </c>
      <c r="M53" s="26">
        <f t="shared" si="37"/>
        <v>11504.119999999999</v>
      </c>
      <c r="N53" s="19">
        <f t="shared" ref="N53" si="38">I53/C53*100</f>
        <v>97.334081893248197</v>
      </c>
      <c r="O53" s="18">
        <f t="shared" si="35"/>
        <v>97.334081893248197</v>
      </c>
    </row>
    <row r="54" spans="1:15" ht="20.399999999999999">
      <c r="A54" s="36" t="s">
        <v>40</v>
      </c>
      <c r="B54" s="16" t="s">
        <v>71</v>
      </c>
      <c r="C54" s="25">
        <f t="shared" ref="C54:C58" si="39">E54+F54+G54+H54</f>
        <v>5848.97</v>
      </c>
      <c r="D54" s="40">
        <f t="shared" ref="D54:D58" si="40">C54</f>
        <v>5848.97</v>
      </c>
      <c r="E54" s="39"/>
      <c r="F54" s="39"/>
      <c r="G54" s="39"/>
      <c r="H54" s="39">
        <v>5848.97</v>
      </c>
      <c r="I54" s="28">
        <f t="shared" ref="I54:I58" si="41">J54+K54+L54+M54</f>
        <v>5518.28</v>
      </c>
      <c r="J54" s="22"/>
      <c r="K54" s="39"/>
      <c r="L54" s="39"/>
      <c r="M54" s="39">
        <v>5518.28</v>
      </c>
      <c r="N54" s="153">
        <f t="shared" ref="N54:N58" si="42">I54/C54*100</f>
        <v>94.346184028982876</v>
      </c>
      <c r="O54" s="154">
        <f t="shared" ref="O54:O59" si="43">I54/C54*100</f>
        <v>94.346184028982876</v>
      </c>
    </row>
    <row r="55" spans="1:15">
      <c r="A55" s="36" t="s">
        <v>91</v>
      </c>
      <c r="B55" s="16" t="s">
        <v>72</v>
      </c>
      <c r="C55" s="25">
        <f t="shared" si="39"/>
        <v>2690.99</v>
      </c>
      <c r="D55" s="40">
        <f t="shared" si="40"/>
        <v>2690.99</v>
      </c>
      <c r="E55" s="39"/>
      <c r="F55" s="39"/>
      <c r="G55" s="39"/>
      <c r="H55" s="39">
        <v>2690.99</v>
      </c>
      <c r="I55" s="28">
        <f t="shared" si="41"/>
        <v>2618.5300000000002</v>
      </c>
      <c r="J55" s="22"/>
      <c r="K55" s="39"/>
      <c r="L55" s="39"/>
      <c r="M55" s="39">
        <v>2618.5300000000002</v>
      </c>
      <c r="N55" s="153">
        <f t="shared" si="42"/>
        <v>97.307310692347443</v>
      </c>
      <c r="O55" s="154">
        <f t="shared" si="43"/>
        <v>97.307310692347443</v>
      </c>
    </row>
    <row r="56" spans="1:15" ht="20.399999999999999">
      <c r="A56" s="36" t="s">
        <v>92</v>
      </c>
      <c r="B56" s="16" t="s">
        <v>73</v>
      </c>
      <c r="C56" s="25">
        <f t="shared" si="39"/>
        <v>199.58</v>
      </c>
      <c r="D56" s="40">
        <f t="shared" si="40"/>
        <v>199.58</v>
      </c>
      <c r="E56" s="39"/>
      <c r="F56" s="39"/>
      <c r="G56" s="39"/>
      <c r="H56" s="39">
        <v>199.58</v>
      </c>
      <c r="I56" s="28">
        <f t="shared" si="41"/>
        <v>199.58</v>
      </c>
      <c r="J56" s="22"/>
      <c r="K56" s="39"/>
      <c r="L56" s="39"/>
      <c r="M56" s="39">
        <v>199.58</v>
      </c>
      <c r="N56" s="21">
        <f t="shared" si="42"/>
        <v>100</v>
      </c>
      <c r="O56" s="25">
        <f t="shared" si="43"/>
        <v>100</v>
      </c>
    </row>
    <row r="57" spans="1:15" ht="61.2">
      <c r="A57" s="36" t="s">
        <v>93</v>
      </c>
      <c r="B57" s="16" t="s">
        <v>74</v>
      </c>
      <c r="C57" s="25">
        <f t="shared" si="39"/>
        <v>6330.2</v>
      </c>
      <c r="D57" s="40">
        <f t="shared" si="40"/>
        <v>6330.2</v>
      </c>
      <c r="E57" s="39"/>
      <c r="F57" s="39">
        <v>3165.1</v>
      </c>
      <c r="G57" s="39"/>
      <c r="H57" s="39">
        <v>3165.1</v>
      </c>
      <c r="I57" s="28">
        <f t="shared" si="41"/>
        <v>6330.2</v>
      </c>
      <c r="J57" s="22"/>
      <c r="K57" s="39">
        <v>3165.1</v>
      </c>
      <c r="L57" s="39"/>
      <c r="M57" s="39">
        <v>3165.1</v>
      </c>
      <c r="N57" s="21">
        <f t="shared" si="42"/>
        <v>100</v>
      </c>
      <c r="O57" s="25">
        <f t="shared" si="43"/>
        <v>100</v>
      </c>
    </row>
    <row r="58" spans="1:15" ht="51">
      <c r="A58" s="36" t="s">
        <v>94</v>
      </c>
      <c r="B58" s="16" t="s">
        <v>75</v>
      </c>
      <c r="C58" s="25">
        <f t="shared" si="39"/>
        <v>52.63</v>
      </c>
      <c r="D58" s="40">
        <f t="shared" si="40"/>
        <v>52.63</v>
      </c>
      <c r="E58" s="39"/>
      <c r="F58" s="39">
        <v>50</v>
      </c>
      <c r="G58" s="39"/>
      <c r="H58" s="39">
        <v>2.63</v>
      </c>
      <c r="I58" s="28">
        <f t="shared" si="41"/>
        <v>52.63</v>
      </c>
      <c r="J58" s="22"/>
      <c r="K58" s="39">
        <v>50</v>
      </c>
      <c r="L58" s="39"/>
      <c r="M58" s="39">
        <v>2.63</v>
      </c>
      <c r="N58" s="21">
        <f t="shared" si="42"/>
        <v>100</v>
      </c>
      <c r="O58" s="25">
        <f t="shared" si="43"/>
        <v>100</v>
      </c>
    </row>
    <row r="59" spans="1:15" s="29" customFormat="1" ht="20.399999999999999">
      <c r="A59" s="37" t="s">
        <v>95</v>
      </c>
      <c r="B59" s="17" t="s">
        <v>76</v>
      </c>
      <c r="C59" s="19">
        <f>E59+F59+G59+H59</f>
        <v>670.41</v>
      </c>
      <c r="D59" s="45">
        <f>C59</f>
        <v>670.41</v>
      </c>
      <c r="E59" s="34">
        <f>E60+E61</f>
        <v>0</v>
      </c>
      <c r="F59" s="34">
        <f t="shared" ref="F59:H59" si="44">F60+F61</f>
        <v>0</v>
      </c>
      <c r="G59" s="34">
        <f t="shared" si="44"/>
        <v>0</v>
      </c>
      <c r="H59" s="34">
        <f t="shared" si="44"/>
        <v>670.41</v>
      </c>
      <c r="I59" s="34">
        <f>J59+K59+L59+M59</f>
        <v>670.41</v>
      </c>
      <c r="J59" s="34">
        <f>J60+J61</f>
        <v>0</v>
      </c>
      <c r="K59" s="34">
        <f t="shared" ref="K59:M59" si="45">K60+K61</f>
        <v>0</v>
      </c>
      <c r="L59" s="34">
        <f t="shared" si="45"/>
        <v>0</v>
      </c>
      <c r="M59" s="34">
        <f t="shared" si="45"/>
        <v>670.41</v>
      </c>
      <c r="N59" s="19">
        <f t="shared" ref="N59" si="46">I59/C59*100</f>
        <v>100</v>
      </c>
      <c r="O59" s="18">
        <f t="shared" si="43"/>
        <v>100</v>
      </c>
    </row>
    <row r="60" spans="1:15" ht="20.399999999999999">
      <c r="A60" s="36" t="s">
        <v>96</v>
      </c>
      <c r="B60" s="16" t="s">
        <v>77</v>
      </c>
      <c r="C60" s="25">
        <f t="shared" ref="C60:C61" si="47">E60+F60+G60+H60</f>
        <v>177.21</v>
      </c>
      <c r="D60" s="44">
        <f t="shared" ref="D60:D61" si="48">C60</f>
        <v>177.21</v>
      </c>
      <c r="E60" s="39"/>
      <c r="F60" s="39"/>
      <c r="G60" s="39"/>
      <c r="H60" s="39">
        <v>177.21</v>
      </c>
      <c r="I60" s="44">
        <f t="shared" ref="I60:I61" si="49">J60+K60+L60+M60</f>
        <v>177.21</v>
      </c>
      <c r="J60" s="39"/>
      <c r="K60" s="39"/>
      <c r="L60" s="39"/>
      <c r="M60" s="39">
        <v>177.21</v>
      </c>
      <c r="N60" s="21">
        <f t="shared" ref="N60:N61" si="50">I60/C60*100</f>
        <v>100</v>
      </c>
      <c r="O60" s="25">
        <f t="shared" ref="O60:O62" si="51">I60/C60*100</f>
        <v>100</v>
      </c>
    </row>
    <row r="61" spans="1:15" ht="30.6">
      <c r="A61" s="36" t="s">
        <v>97</v>
      </c>
      <c r="B61" s="16" t="s">
        <v>78</v>
      </c>
      <c r="C61" s="25">
        <f t="shared" si="47"/>
        <v>493.2</v>
      </c>
      <c r="D61" s="44">
        <f t="shared" si="48"/>
        <v>493.2</v>
      </c>
      <c r="E61" s="39"/>
      <c r="F61" s="39"/>
      <c r="G61" s="39"/>
      <c r="H61" s="39">
        <v>493.2</v>
      </c>
      <c r="I61" s="44">
        <f t="shared" si="49"/>
        <v>493.2</v>
      </c>
      <c r="J61" s="39"/>
      <c r="K61" s="39"/>
      <c r="L61" s="39"/>
      <c r="M61" s="39">
        <v>493.2</v>
      </c>
      <c r="N61" s="21">
        <f t="shared" si="50"/>
        <v>100</v>
      </c>
      <c r="O61" s="25">
        <f t="shared" si="51"/>
        <v>100</v>
      </c>
    </row>
    <row r="62" spans="1:15" s="29" customFormat="1" ht="20.399999999999999">
      <c r="A62" s="37" t="s">
        <v>98</v>
      </c>
      <c r="B62" s="17" t="s">
        <v>79</v>
      </c>
      <c r="C62" s="19">
        <f>E62+F62+G62+H62</f>
        <v>70.930000000000007</v>
      </c>
      <c r="D62" s="26">
        <f>C62</f>
        <v>70.930000000000007</v>
      </c>
      <c r="E62" s="26">
        <f>E63+E64</f>
        <v>0</v>
      </c>
      <c r="F62" s="26">
        <f t="shared" ref="F62:H62" si="52">F63+F64</f>
        <v>0</v>
      </c>
      <c r="G62" s="26">
        <f t="shared" si="52"/>
        <v>0</v>
      </c>
      <c r="H62" s="26">
        <f t="shared" si="52"/>
        <v>70.930000000000007</v>
      </c>
      <c r="I62" s="26">
        <f>J62+K62+L62+M62</f>
        <v>70.930000000000007</v>
      </c>
      <c r="J62" s="26">
        <f>J63+J64</f>
        <v>0</v>
      </c>
      <c r="K62" s="26">
        <f t="shared" ref="K62:M62" si="53">K63+K64</f>
        <v>0</v>
      </c>
      <c r="L62" s="26">
        <f t="shared" si="53"/>
        <v>0</v>
      </c>
      <c r="M62" s="26">
        <f t="shared" si="53"/>
        <v>70.930000000000007</v>
      </c>
      <c r="N62" s="19">
        <f t="shared" ref="N62" si="54">I62/C62*100</f>
        <v>100</v>
      </c>
      <c r="O62" s="19">
        <f t="shared" si="51"/>
        <v>100</v>
      </c>
    </row>
    <row r="63" spans="1:15" ht="13.95" customHeight="1">
      <c r="A63" s="36" t="s">
        <v>99</v>
      </c>
      <c r="B63" s="16" t="s">
        <v>80</v>
      </c>
      <c r="C63" s="39">
        <f>D62</f>
        <v>70.930000000000007</v>
      </c>
      <c r="D63" s="39">
        <f>C63</f>
        <v>70.930000000000007</v>
      </c>
      <c r="E63" s="39"/>
      <c r="F63" s="39"/>
      <c r="G63" s="39"/>
      <c r="H63" s="39">
        <v>70.930000000000007</v>
      </c>
      <c r="I63" s="39"/>
      <c r="J63" s="39"/>
      <c r="K63" s="39"/>
      <c r="L63" s="39"/>
      <c r="M63" s="39">
        <v>70.930000000000007</v>
      </c>
      <c r="N63" s="39"/>
      <c r="O63" s="39"/>
    </row>
    <row r="64" spans="1:15" ht="30.6" hidden="1">
      <c r="A64" s="36" t="s">
        <v>100</v>
      </c>
      <c r="B64" s="16" t="s">
        <v>81</v>
      </c>
      <c r="C64" s="14"/>
      <c r="D64" s="15"/>
      <c r="E64" s="22"/>
      <c r="F64" s="22"/>
      <c r="G64" s="22"/>
      <c r="H64" s="22"/>
      <c r="I64" s="23"/>
      <c r="J64" s="22"/>
      <c r="K64" s="22"/>
      <c r="L64" s="22"/>
      <c r="M64" s="22"/>
      <c r="N64" s="22"/>
      <c r="O64" s="22"/>
    </row>
    <row r="65" spans="1:1">
      <c r="A65" s="38"/>
    </row>
  </sheetData>
  <mergeCells count="68">
    <mergeCell ref="A19:A20"/>
    <mergeCell ref="A22:A23"/>
    <mergeCell ref="O22:O23"/>
    <mergeCell ref="B31:O31"/>
    <mergeCell ref="B5:O5"/>
    <mergeCell ref="D22:D23"/>
    <mergeCell ref="E22:E23"/>
    <mergeCell ref="F22:F23"/>
    <mergeCell ref="G22:G23"/>
    <mergeCell ref="H22:H23"/>
    <mergeCell ref="B18:O18"/>
    <mergeCell ref="C19:C20"/>
    <mergeCell ref="D19:D20"/>
    <mergeCell ref="E19:E20"/>
    <mergeCell ref="F19:F20"/>
    <mergeCell ref="G19:G20"/>
    <mergeCell ref="B1:O1"/>
    <mergeCell ref="B2:O2"/>
    <mergeCell ref="B3:O3"/>
    <mergeCell ref="B19:B20"/>
    <mergeCell ref="B22:B23"/>
    <mergeCell ref="I22:I23"/>
    <mergeCell ref="J22:J23"/>
    <mergeCell ref="K22:K23"/>
    <mergeCell ref="L22:L23"/>
    <mergeCell ref="M22:M23"/>
    <mergeCell ref="N22:N23"/>
    <mergeCell ref="L19:L20"/>
    <mergeCell ref="M19:M20"/>
    <mergeCell ref="N19:N20"/>
    <mergeCell ref="O19:O20"/>
    <mergeCell ref="C22:C23"/>
    <mergeCell ref="H19:H20"/>
    <mergeCell ref="I19:I20"/>
    <mergeCell ref="J19:J20"/>
    <mergeCell ref="K19:K20"/>
    <mergeCell ref="J16:J17"/>
    <mergeCell ref="K16:K17"/>
    <mergeCell ref="H16:H17"/>
    <mergeCell ref="I16:I17"/>
    <mergeCell ref="L16:L17"/>
    <mergeCell ref="M16:M17"/>
    <mergeCell ref="N16:N17"/>
    <mergeCell ref="O16:O17"/>
    <mergeCell ref="M13:M14"/>
    <mergeCell ref="N13:N14"/>
    <mergeCell ref="O13:O14"/>
    <mergeCell ref="L13:L14"/>
    <mergeCell ref="C16:C17"/>
    <mergeCell ref="D16:D17"/>
    <mergeCell ref="E16:E17"/>
    <mergeCell ref="F16:F17"/>
    <mergeCell ref="G16:G17"/>
    <mergeCell ref="B9:O9"/>
    <mergeCell ref="B10:B14"/>
    <mergeCell ref="C10:O10"/>
    <mergeCell ref="C11:H11"/>
    <mergeCell ref="C12:H12"/>
    <mergeCell ref="I11:O11"/>
    <mergeCell ref="I12:O12"/>
    <mergeCell ref="C13:C14"/>
    <mergeCell ref="E13:E14"/>
    <mergeCell ref="F13:F14"/>
    <mergeCell ref="G13:G14"/>
    <mergeCell ref="H13:H14"/>
    <mergeCell ref="I13:I14"/>
    <mergeCell ref="J13:J14"/>
    <mergeCell ref="K13:K14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topLeftCell="A49" zoomScale="120" zoomScaleNormal="130" zoomScaleSheetLayoutView="120" workbookViewId="0">
      <selection activeCell="C42" sqref="C42:C46"/>
    </sheetView>
  </sheetViews>
  <sheetFormatPr defaultRowHeight="14.4"/>
  <cols>
    <col min="1" max="1" width="4.109375" customWidth="1"/>
    <col min="2" max="2" width="46.109375" customWidth="1"/>
    <col min="3" max="3" width="55.44140625" style="74" customWidth="1"/>
    <col min="4" max="5" width="8.88671875" hidden="1" customWidth="1"/>
  </cols>
  <sheetData>
    <row r="1" spans="1:3" ht="15.6">
      <c r="B1" s="196" t="s">
        <v>101</v>
      </c>
      <c r="C1" s="196"/>
    </row>
    <row r="2" spans="1:3" ht="12.6" customHeight="1">
      <c r="B2" s="200" t="s">
        <v>108</v>
      </c>
      <c r="C2" s="200"/>
    </row>
    <row r="3" spans="1:3" ht="15.6">
      <c r="B3" s="201" t="s">
        <v>102</v>
      </c>
      <c r="C3" s="201"/>
    </row>
    <row r="4" spans="1:3" ht="18">
      <c r="B4" s="208" t="s">
        <v>104</v>
      </c>
      <c r="C4" s="208"/>
    </row>
    <row r="5" spans="1:3" ht="15.6">
      <c r="B5" s="202" t="s">
        <v>103</v>
      </c>
      <c r="C5" s="202"/>
    </row>
    <row r="6" spans="1:3">
      <c r="A6" s="80"/>
      <c r="B6" s="195" t="s">
        <v>19</v>
      </c>
      <c r="C6" s="195"/>
    </row>
    <row r="7" spans="1:3" ht="14.4" customHeight="1">
      <c r="A7" s="193" t="s">
        <v>105</v>
      </c>
      <c r="B7" s="209" t="s">
        <v>23</v>
      </c>
      <c r="C7" s="210"/>
    </row>
    <row r="8" spans="1:3" ht="11.4" customHeight="1">
      <c r="A8" s="194"/>
      <c r="B8" s="211"/>
      <c r="C8" s="212"/>
    </row>
    <row r="9" spans="1:3" ht="30.6" customHeight="1">
      <c r="A9" s="36"/>
      <c r="B9" s="76" t="s">
        <v>24</v>
      </c>
      <c r="C9" s="77" t="s">
        <v>138</v>
      </c>
    </row>
    <row r="10" spans="1:3" ht="14.4" customHeight="1">
      <c r="A10" s="193" t="s">
        <v>32</v>
      </c>
      <c r="B10" s="209" t="s">
        <v>27</v>
      </c>
      <c r="C10" s="210"/>
    </row>
    <row r="11" spans="1:3" ht="7.95" customHeight="1">
      <c r="A11" s="194"/>
      <c r="B11" s="211"/>
      <c r="C11" s="212"/>
    </row>
    <row r="12" spans="1:3" ht="21.6">
      <c r="A12" s="36"/>
      <c r="B12" s="76" t="s">
        <v>140</v>
      </c>
      <c r="C12" s="78" t="s">
        <v>135</v>
      </c>
    </row>
    <row r="13" spans="1:3">
      <c r="A13" s="36"/>
      <c r="B13" s="76" t="s">
        <v>26</v>
      </c>
      <c r="C13" s="78" t="s">
        <v>139</v>
      </c>
    </row>
    <row r="14" spans="1:3">
      <c r="A14" s="36"/>
      <c r="B14" s="76" t="s">
        <v>28</v>
      </c>
      <c r="C14" s="78" t="s">
        <v>139</v>
      </c>
    </row>
    <row r="15" spans="1:3" ht="13.2" customHeight="1">
      <c r="A15" s="37" t="s">
        <v>36</v>
      </c>
      <c r="B15" s="203" t="s">
        <v>29</v>
      </c>
      <c r="C15" s="204"/>
    </row>
    <row r="16" spans="1:3" ht="23.4" customHeight="1">
      <c r="A16" s="36"/>
      <c r="B16" s="79" t="s">
        <v>142</v>
      </c>
      <c r="C16" s="78" t="s">
        <v>141</v>
      </c>
    </row>
    <row r="17" spans="1:3" ht="10.95" customHeight="1">
      <c r="A17" s="36" t="s">
        <v>39</v>
      </c>
      <c r="B17" s="203" t="s">
        <v>38</v>
      </c>
      <c r="C17" s="204"/>
    </row>
    <row r="18" spans="1:3" ht="20.399999999999999">
      <c r="A18" s="36"/>
      <c r="B18" s="50" t="s">
        <v>41</v>
      </c>
      <c r="C18" s="82" t="s">
        <v>143</v>
      </c>
    </row>
    <row r="19" spans="1:3">
      <c r="A19" s="36"/>
      <c r="B19" s="206" t="s">
        <v>20</v>
      </c>
      <c r="C19" s="207"/>
    </row>
    <row r="20" spans="1:3" ht="13.2" customHeight="1">
      <c r="A20" s="37" t="s">
        <v>105</v>
      </c>
      <c r="B20" s="203" t="s">
        <v>44</v>
      </c>
      <c r="C20" s="204"/>
    </row>
    <row r="21" spans="1:3" ht="24" customHeight="1">
      <c r="A21" s="36"/>
      <c r="B21" s="50" t="s">
        <v>46</v>
      </c>
      <c r="C21" s="77" t="s">
        <v>144</v>
      </c>
    </row>
    <row r="22" spans="1:3" ht="24" customHeight="1">
      <c r="A22" s="36"/>
      <c r="B22" s="50" t="s">
        <v>48</v>
      </c>
      <c r="C22" s="77" t="s">
        <v>145</v>
      </c>
    </row>
    <row r="23" spans="1:3" ht="11.4" customHeight="1">
      <c r="A23" s="36"/>
      <c r="B23" s="50" t="s">
        <v>49</v>
      </c>
      <c r="C23" s="78" t="s">
        <v>146</v>
      </c>
    </row>
    <row r="24" spans="1:3" ht="20.399999999999999" customHeight="1">
      <c r="A24" s="37" t="s">
        <v>32</v>
      </c>
      <c r="B24" s="203" t="s">
        <v>51</v>
      </c>
      <c r="C24" s="204"/>
    </row>
    <row r="25" spans="1:3">
      <c r="A25" s="36"/>
      <c r="B25" s="51" t="s">
        <v>53</v>
      </c>
      <c r="C25" s="51" t="s">
        <v>53</v>
      </c>
    </row>
    <row r="26" spans="1:3">
      <c r="A26" s="36"/>
      <c r="B26" s="51" t="s">
        <v>54</v>
      </c>
      <c r="C26" s="51" t="s">
        <v>54</v>
      </c>
    </row>
    <row r="27" spans="1:3" ht="21" hidden="1" customHeight="1">
      <c r="A27" s="36"/>
      <c r="B27" s="51" t="s">
        <v>55</v>
      </c>
      <c r="C27" s="73"/>
    </row>
    <row r="28" spans="1:3" ht="30.6" customHeight="1">
      <c r="A28" s="36"/>
      <c r="B28" s="51" t="s">
        <v>56</v>
      </c>
      <c r="C28" s="77" t="s">
        <v>148</v>
      </c>
    </row>
    <row r="29" spans="1:3" ht="27" customHeight="1">
      <c r="A29" s="36"/>
      <c r="B29" s="51" t="s">
        <v>57</v>
      </c>
      <c r="C29" s="77" t="s">
        <v>147</v>
      </c>
    </row>
    <row r="30" spans="1:3" ht="10.199999999999999" customHeight="1">
      <c r="A30" s="37" t="s">
        <v>36</v>
      </c>
      <c r="B30" s="203" t="s">
        <v>60</v>
      </c>
      <c r="C30" s="204"/>
    </row>
    <row r="31" spans="1:3">
      <c r="A31" s="36"/>
      <c r="B31" s="51" t="s">
        <v>61</v>
      </c>
      <c r="C31" s="77" t="s">
        <v>150</v>
      </c>
    </row>
    <row r="32" spans="1:3" ht="20.399999999999999">
      <c r="A32" s="36"/>
      <c r="B32" s="51" t="s">
        <v>62</v>
      </c>
      <c r="C32" s="77" t="s">
        <v>149</v>
      </c>
    </row>
    <row r="33" spans="1:3">
      <c r="A33" s="36"/>
      <c r="B33" s="51" t="s">
        <v>63</v>
      </c>
      <c r="C33" s="51" t="s">
        <v>63</v>
      </c>
    </row>
    <row r="34" spans="1:3">
      <c r="A34" s="36"/>
      <c r="B34" s="51" t="s">
        <v>64</v>
      </c>
      <c r="C34" s="75" t="s">
        <v>151</v>
      </c>
    </row>
    <row r="35" spans="1:3" ht="51">
      <c r="A35" s="36"/>
      <c r="B35" s="51" t="s">
        <v>65</v>
      </c>
      <c r="C35" s="77" t="s">
        <v>152</v>
      </c>
    </row>
    <row r="36" spans="1:3" ht="21" customHeight="1">
      <c r="A36" s="36"/>
      <c r="B36" s="51" t="s">
        <v>66</v>
      </c>
      <c r="C36" s="77" t="s">
        <v>153</v>
      </c>
    </row>
    <row r="37" spans="1:3" ht="33" customHeight="1">
      <c r="A37" s="36"/>
      <c r="B37" s="51" t="s">
        <v>67</v>
      </c>
      <c r="C37" s="77" t="s">
        <v>154</v>
      </c>
    </row>
    <row r="38" spans="1:3" ht="51.6" customHeight="1">
      <c r="A38" s="36"/>
      <c r="B38" s="51" t="s">
        <v>55</v>
      </c>
      <c r="C38" s="78" t="s">
        <v>155</v>
      </c>
    </row>
    <row r="39" spans="1:3" ht="32.4" customHeight="1">
      <c r="A39" s="36"/>
      <c r="B39" s="51" t="s">
        <v>68</v>
      </c>
      <c r="C39" s="77" t="s">
        <v>156</v>
      </c>
    </row>
    <row r="40" spans="1:3" ht="31.95" customHeight="1">
      <c r="A40" s="36"/>
      <c r="B40" s="51" t="s">
        <v>69</v>
      </c>
      <c r="C40" s="77" t="s">
        <v>157</v>
      </c>
    </row>
    <row r="41" spans="1:3" ht="31.95" customHeight="1">
      <c r="A41" s="41" t="s">
        <v>39</v>
      </c>
      <c r="B41" s="203" t="s">
        <v>70</v>
      </c>
      <c r="C41" s="204"/>
    </row>
    <row r="42" spans="1:3">
      <c r="A42" s="36"/>
      <c r="B42" s="51" t="s">
        <v>71</v>
      </c>
      <c r="C42" s="145" t="s">
        <v>246</v>
      </c>
    </row>
    <row r="43" spans="1:3">
      <c r="A43" s="36"/>
      <c r="B43" s="51" t="s">
        <v>72</v>
      </c>
      <c r="C43" s="145" t="s">
        <v>250</v>
      </c>
    </row>
    <row r="44" spans="1:3" ht="41.25" customHeight="1">
      <c r="A44" s="36"/>
      <c r="B44" s="51" t="s">
        <v>73</v>
      </c>
      <c r="C44" s="145" t="s">
        <v>247</v>
      </c>
    </row>
    <row r="45" spans="1:3" ht="70.5" customHeight="1">
      <c r="A45" s="36"/>
      <c r="B45" s="51" t="s">
        <v>74</v>
      </c>
      <c r="C45" s="16" t="s">
        <v>249</v>
      </c>
    </row>
    <row r="46" spans="1:3" ht="93" customHeight="1">
      <c r="A46" s="36"/>
      <c r="B46" s="51" t="s">
        <v>75</v>
      </c>
      <c r="C46" s="146" t="s">
        <v>251</v>
      </c>
    </row>
    <row r="47" spans="1:3" ht="20.399999999999999" customHeight="1">
      <c r="A47" s="37" t="s">
        <v>95</v>
      </c>
      <c r="B47" s="203" t="s">
        <v>76</v>
      </c>
      <c r="C47" s="204"/>
    </row>
    <row r="48" spans="1:3" ht="20.399999999999999">
      <c r="A48" s="36"/>
      <c r="B48" s="51" t="s">
        <v>77</v>
      </c>
      <c r="C48" s="78" t="s">
        <v>159</v>
      </c>
    </row>
    <row r="49" spans="1:3" ht="21" customHeight="1">
      <c r="A49" s="36"/>
      <c r="B49" s="51" t="s">
        <v>78</v>
      </c>
      <c r="C49" s="78" t="s">
        <v>136</v>
      </c>
    </row>
    <row r="50" spans="1:3">
      <c r="A50" s="37" t="s">
        <v>98</v>
      </c>
      <c r="B50" s="203" t="s">
        <v>79</v>
      </c>
      <c r="C50" s="204"/>
    </row>
    <row r="51" spans="1:3" ht="20.399999999999999">
      <c r="A51" s="36"/>
      <c r="B51" s="51" t="s">
        <v>80</v>
      </c>
      <c r="C51" s="77" t="s">
        <v>158</v>
      </c>
    </row>
    <row r="52" spans="1:3" ht="1.2" customHeight="1"/>
    <row r="53" spans="1:3" ht="13.95" customHeight="1">
      <c r="A53" s="205" t="s">
        <v>107</v>
      </c>
      <c r="B53" s="205"/>
      <c r="C53" s="205"/>
    </row>
    <row r="54" spans="1:3" ht="15.6">
      <c r="A54" s="196" t="s">
        <v>137</v>
      </c>
      <c r="B54" s="196"/>
      <c r="C54" s="196"/>
    </row>
    <row r="55" spans="1:3" ht="15.6" hidden="1">
      <c r="A55" s="49" t="s">
        <v>106</v>
      </c>
    </row>
  </sheetData>
  <mergeCells count="21">
    <mergeCell ref="A53:C53"/>
    <mergeCell ref="A54:C54"/>
    <mergeCell ref="B19:C19"/>
    <mergeCell ref="B50:C50"/>
    <mergeCell ref="B4:C4"/>
    <mergeCell ref="B20:C20"/>
    <mergeCell ref="B24:C24"/>
    <mergeCell ref="B30:C30"/>
    <mergeCell ref="B41:C41"/>
    <mergeCell ref="B47:C47"/>
    <mergeCell ref="B6:C6"/>
    <mergeCell ref="B7:C8"/>
    <mergeCell ref="B10:C11"/>
    <mergeCell ref="B15:C15"/>
    <mergeCell ref="A10:A11"/>
    <mergeCell ref="A7:A8"/>
    <mergeCell ref="B1:C1"/>
    <mergeCell ref="B2:C2"/>
    <mergeCell ref="B3:C3"/>
    <mergeCell ref="B5:C5"/>
    <mergeCell ref="B17:C17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view="pageBreakPreview" zoomScale="120" zoomScaleNormal="110" zoomScaleSheetLayoutView="120" workbookViewId="0">
      <selection activeCell="B18" sqref="B18"/>
    </sheetView>
  </sheetViews>
  <sheetFormatPr defaultRowHeight="14.4"/>
  <cols>
    <col min="1" max="1" width="53.44140625" customWidth="1"/>
    <col min="5" max="6" width="5.109375" customWidth="1"/>
    <col min="7" max="7" width="7.33203125" customWidth="1"/>
    <col min="8" max="17" width="5.109375" customWidth="1"/>
    <col min="18" max="18" width="9.109375" customWidth="1"/>
    <col min="19" max="19" width="8.88671875" customWidth="1"/>
  </cols>
  <sheetData>
    <row r="1" spans="1:19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19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5.6">
      <c r="A4" s="196" t="s">
        <v>110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1:19" ht="31.2" customHeight="1">
      <c r="A5" s="52"/>
      <c r="B5" s="233" t="s">
        <v>128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19">
      <c r="A6" s="228" t="s">
        <v>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1:19" ht="15" thickBot="1">
      <c r="A7" s="1"/>
    </row>
    <row r="8" spans="1:19" ht="22.2" thickBot="1">
      <c r="A8" s="53" t="s">
        <v>111</v>
      </c>
      <c r="B8" s="234" t="s">
        <v>164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</row>
    <row r="9" spans="1:19" ht="15" customHeight="1" thickBot="1">
      <c r="A9" s="54" t="s">
        <v>112</v>
      </c>
      <c r="B9" s="231" t="s">
        <v>160</v>
      </c>
      <c r="C9" s="236"/>
      <c r="D9" s="232"/>
      <c r="E9" s="231" t="s">
        <v>161</v>
      </c>
      <c r="F9" s="236"/>
      <c r="G9" s="236"/>
      <c r="H9" s="236"/>
      <c r="I9" s="232"/>
      <c r="J9" s="231" t="s">
        <v>162</v>
      </c>
      <c r="K9" s="236"/>
      <c r="L9" s="236"/>
      <c r="M9" s="236"/>
      <c r="N9" s="236"/>
      <c r="O9" s="232"/>
      <c r="P9" s="237" t="s">
        <v>163</v>
      </c>
      <c r="Q9" s="238"/>
      <c r="R9" s="238"/>
      <c r="S9" s="239"/>
    </row>
    <row r="10" spans="1:19" ht="22.2" thickBot="1">
      <c r="A10" s="55"/>
      <c r="B10" s="56" t="s">
        <v>113</v>
      </c>
      <c r="C10" s="56" t="s">
        <v>114</v>
      </c>
      <c r="D10" s="57" t="s">
        <v>115</v>
      </c>
      <c r="E10" s="231" t="s">
        <v>113</v>
      </c>
      <c r="F10" s="232"/>
      <c r="G10" s="56" t="s">
        <v>114</v>
      </c>
      <c r="H10" s="231" t="s">
        <v>115</v>
      </c>
      <c r="I10" s="232"/>
      <c r="J10" s="231" t="s">
        <v>113</v>
      </c>
      <c r="K10" s="232"/>
      <c r="L10" s="231" t="s">
        <v>114</v>
      </c>
      <c r="M10" s="232"/>
      <c r="N10" s="231" t="s">
        <v>115</v>
      </c>
      <c r="O10" s="232"/>
      <c r="P10" s="231" t="s">
        <v>113</v>
      </c>
      <c r="Q10" s="232"/>
      <c r="R10" s="56" t="s">
        <v>114</v>
      </c>
      <c r="S10" s="56" t="s">
        <v>115</v>
      </c>
    </row>
    <row r="11" spans="1:19" ht="15" thickBot="1">
      <c r="A11" s="13">
        <v>1</v>
      </c>
      <c r="B11" s="5">
        <v>2</v>
      </c>
      <c r="C11" s="5">
        <v>3</v>
      </c>
      <c r="D11" s="5">
        <v>4</v>
      </c>
      <c r="E11" s="229">
        <v>5</v>
      </c>
      <c r="F11" s="230"/>
      <c r="G11" s="5">
        <v>6</v>
      </c>
      <c r="H11" s="229">
        <v>7</v>
      </c>
      <c r="I11" s="230"/>
      <c r="J11" s="229">
        <v>8</v>
      </c>
      <c r="K11" s="230"/>
      <c r="L11" s="229">
        <v>9</v>
      </c>
      <c r="M11" s="230"/>
      <c r="N11" s="229">
        <v>10</v>
      </c>
      <c r="O11" s="230"/>
      <c r="P11" s="229">
        <v>11</v>
      </c>
      <c r="Q11" s="230"/>
      <c r="R11" s="5">
        <v>12</v>
      </c>
      <c r="S11" s="5">
        <v>13</v>
      </c>
    </row>
    <row r="12" spans="1:19">
      <c r="A12" s="58" t="s">
        <v>116</v>
      </c>
      <c r="B12" s="248">
        <f>B16+B19+B24+B26+B29+B33+B39+B50+B56+B59</f>
        <v>62484.63</v>
      </c>
      <c r="C12" s="248">
        <f>C16+C19+C24+C26+C29+C33+C39+C50+C56+C59</f>
        <v>62019.340000000011</v>
      </c>
      <c r="D12" s="251">
        <f>C12/B12</f>
        <v>0.99255352876379377</v>
      </c>
      <c r="E12" s="240"/>
      <c r="F12" s="241"/>
      <c r="G12" s="248"/>
      <c r="H12" s="240"/>
      <c r="I12" s="241"/>
      <c r="J12" s="240"/>
      <c r="K12" s="241"/>
      <c r="L12" s="240"/>
      <c r="M12" s="241"/>
      <c r="N12" s="240"/>
      <c r="O12" s="241"/>
      <c r="P12" s="240"/>
      <c r="Q12" s="241"/>
      <c r="R12" s="248"/>
      <c r="S12" s="248"/>
    </row>
    <row r="13" spans="1:19" ht="13.2" customHeight="1">
      <c r="A13" s="58" t="s">
        <v>18</v>
      </c>
      <c r="B13" s="249"/>
      <c r="C13" s="249"/>
      <c r="D13" s="252"/>
      <c r="E13" s="242"/>
      <c r="F13" s="243"/>
      <c r="G13" s="249"/>
      <c r="H13" s="242"/>
      <c r="I13" s="243"/>
      <c r="J13" s="242"/>
      <c r="K13" s="243"/>
      <c r="L13" s="242"/>
      <c r="M13" s="243"/>
      <c r="N13" s="242"/>
      <c r="O13" s="243"/>
      <c r="P13" s="242"/>
      <c r="Q13" s="243"/>
      <c r="R13" s="249"/>
      <c r="S13" s="249"/>
    </row>
    <row r="14" spans="1:19" ht="13.2" customHeight="1" thickBot="1">
      <c r="A14" s="59" t="s">
        <v>117</v>
      </c>
      <c r="B14" s="250"/>
      <c r="C14" s="250"/>
      <c r="D14" s="253"/>
      <c r="E14" s="244"/>
      <c r="F14" s="245"/>
      <c r="G14" s="250"/>
      <c r="H14" s="244"/>
      <c r="I14" s="245"/>
      <c r="J14" s="244"/>
      <c r="K14" s="245"/>
      <c r="L14" s="244"/>
      <c r="M14" s="245"/>
      <c r="N14" s="244"/>
      <c r="O14" s="245"/>
      <c r="P14" s="244"/>
      <c r="Q14" s="245"/>
      <c r="R14" s="250"/>
      <c r="S14" s="250"/>
    </row>
    <row r="15" spans="1:19" ht="15" thickBot="1">
      <c r="A15" s="246" t="s">
        <v>19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1:19">
      <c r="A16" s="227" t="s">
        <v>23</v>
      </c>
      <c r="B16" s="187">
        <f>B18</f>
        <v>2903</v>
      </c>
      <c r="C16" s="187">
        <f>C18</f>
        <v>2903</v>
      </c>
      <c r="D16" s="219">
        <f>C16/B16</f>
        <v>1</v>
      </c>
      <c r="E16" s="221"/>
      <c r="F16" s="222"/>
      <c r="G16" s="225"/>
      <c r="H16" s="221"/>
      <c r="I16" s="222"/>
      <c r="J16" s="221"/>
      <c r="K16" s="222"/>
      <c r="L16" s="221"/>
      <c r="M16" s="222"/>
      <c r="N16" s="221"/>
      <c r="O16" s="222"/>
      <c r="P16" s="213"/>
      <c r="Q16" s="213"/>
      <c r="R16" s="213"/>
      <c r="S16" s="213"/>
    </row>
    <row r="17" spans="1:19" ht="43.95" customHeight="1">
      <c r="A17" s="218"/>
      <c r="B17" s="187"/>
      <c r="C17" s="187"/>
      <c r="D17" s="220"/>
      <c r="E17" s="223"/>
      <c r="F17" s="224"/>
      <c r="G17" s="226"/>
      <c r="H17" s="223"/>
      <c r="I17" s="224"/>
      <c r="J17" s="223"/>
      <c r="K17" s="224"/>
      <c r="L17" s="223"/>
      <c r="M17" s="224"/>
      <c r="N17" s="223"/>
      <c r="O17" s="224"/>
      <c r="P17" s="213"/>
      <c r="Q17" s="213"/>
      <c r="R17" s="213"/>
      <c r="S17" s="213"/>
    </row>
    <row r="18" spans="1:19" ht="40.799999999999997">
      <c r="A18" s="77" t="s">
        <v>24</v>
      </c>
      <c r="B18" s="9">
        <v>2903</v>
      </c>
      <c r="C18" s="9">
        <v>2903</v>
      </c>
      <c r="D18" s="88">
        <f>C18/B18</f>
        <v>1</v>
      </c>
      <c r="E18" s="215"/>
      <c r="F18" s="215"/>
      <c r="G18" s="9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</row>
    <row r="19" spans="1:19">
      <c r="A19" s="217" t="s">
        <v>27</v>
      </c>
      <c r="B19" s="187">
        <f>B21+B22+B23</f>
        <v>2848.6099999999997</v>
      </c>
      <c r="C19" s="187">
        <f>C21+C22+C23</f>
        <v>2846.75</v>
      </c>
      <c r="D19" s="219">
        <f>C19/B19</f>
        <v>0.99934704996471979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</row>
    <row r="20" spans="1:19" ht="19.95" customHeight="1">
      <c r="A20" s="218"/>
      <c r="B20" s="187"/>
      <c r="C20" s="187"/>
      <c r="D20" s="220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</row>
    <row r="21" spans="1:19" ht="40.799999999999997">
      <c r="A21" s="77" t="s">
        <v>25</v>
      </c>
      <c r="B21" s="9">
        <v>607.08000000000004</v>
      </c>
      <c r="C21" s="9">
        <v>607.08000000000004</v>
      </c>
      <c r="D21" s="88">
        <f>C21/B21</f>
        <v>1</v>
      </c>
      <c r="E21" s="215"/>
      <c r="F21" s="215"/>
      <c r="G21" s="9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</row>
    <row r="22" spans="1:19">
      <c r="A22" s="77" t="s">
        <v>26</v>
      </c>
      <c r="B22" s="9">
        <v>1599.85</v>
      </c>
      <c r="C22" s="24">
        <v>1597.99</v>
      </c>
      <c r="D22" s="88">
        <f t="shared" ref="D22:D35" si="0">C22/B22</f>
        <v>0.99883739100540681</v>
      </c>
      <c r="E22" s="215"/>
      <c r="F22" s="215"/>
      <c r="G22" s="9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6"/>
      <c r="S22" s="215"/>
    </row>
    <row r="23" spans="1:19" ht="20.399999999999999">
      <c r="A23" s="77" t="s">
        <v>28</v>
      </c>
      <c r="B23" s="9">
        <v>641.67999999999995</v>
      </c>
      <c r="C23" s="9">
        <v>641.67999999999995</v>
      </c>
      <c r="D23" s="88">
        <f t="shared" si="0"/>
        <v>1</v>
      </c>
      <c r="E23" s="215"/>
      <c r="F23" s="215"/>
      <c r="G23" s="9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6"/>
      <c r="S23" s="215"/>
    </row>
    <row r="24" spans="1:19" ht="40.799999999999997">
      <c r="A24" s="92" t="s">
        <v>29</v>
      </c>
      <c r="B24" s="46">
        <f>B25</f>
        <v>491.52</v>
      </c>
      <c r="C24" s="46">
        <f>C25</f>
        <v>485.86</v>
      </c>
      <c r="D24" s="90">
        <f t="shared" si="0"/>
        <v>0.98848470052083337</v>
      </c>
      <c r="E24" s="213"/>
      <c r="F24" s="213"/>
      <c r="G24" s="8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4"/>
      <c r="S24" s="213"/>
    </row>
    <row r="25" spans="1:19" ht="20.399999999999999">
      <c r="A25" s="77" t="s">
        <v>30</v>
      </c>
      <c r="B25" s="9">
        <f>357.02+134.5</f>
        <v>491.52</v>
      </c>
      <c r="C25" s="9">
        <f>351.36+134.5</f>
        <v>485.86</v>
      </c>
      <c r="D25" s="91">
        <f t="shared" si="0"/>
        <v>0.98848470052083337</v>
      </c>
      <c r="E25" s="215"/>
      <c r="F25" s="215"/>
      <c r="G25" s="9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6"/>
      <c r="S25" s="215"/>
    </row>
    <row r="26" spans="1:19" ht="30.6">
      <c r="A26" s="92" t="s">
        <v>38</v>
      </c>
      <c r="B26" s="46">
        <f>B27</f>
        <v>11503.37</v>
      </c>
      <c r="C26" s="46">
        <f>C27</f>
        <v>11503.37</v>
      </c>
      <c r="D26" s="90">
        <f t="shared" si="0"/>
        <v>1</v>
      </c>
      <c r="E26" s="213"/>
      <c r="F26" s="213"/>
      <c r="G26" s="8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4"/>
      <c r="S26" s="213"/>
    </row>
    <row r="27" spans="1:19" ht="20.399999999999999">
      <c r="A27" s="77" t="s">
        <v>41</v>
      </c>
      <c r="B27" s="10">
        <f>11637.87-134.5</f>
        <v>11503.37</v>
      </c>
      <c r="C27" s="9">
        <f>11637.87-134.5</f>
        <v>11503.37</v>
      </c>
      <c r="D27" s="91">
        <f t="shared" si="0"/>
        <v>1</v>
      </c>
      <c r="E27" s="215"/>
      <c r="F27" s="215"/>
      <c r="G27" s="9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6"/>
      <c r="S27" s="215"/>
    </row>
    <row r="28" spans="1:19" ht="15" thickBot="1">
      <c r="A28" s="254" t="s">
        <v>20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</row>
    <row r="29" spans="1:19" ht="30.6">
      <c r="A29" s="92" t="s">
        <v>44</v>
      </c>
      <c r="B29" s="46">
        <f>B30+B31+B32</f>
        <v>457.86</v>
      </c>
      <c r="C29" s="46">
        <f>C30+C31+C32</f>
        <v>457.86</v>
      </c>
      <c r="D29" s="90">
        <f t="shared" si="0"/>
        <v>1</v>
      </c>
      <c r="E29" s="213"/>
      <c r="F29" s="213"/>
      <c r="G29" s="8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4"/>
      <c r="S29" s="213"/>
    </row>
    <row r="30" spans="1:19" ht="20.399999999999999">
      <c r="A30" s="77" t="s">
        <v>46</v>
      </c>
      <c r="B30" s="9">
        <v>425.8</v>
      </c>
      <c r="C30" s="9">
        <v>425.8</v>
      </c>
      <c r="D30" s="91">
        <f t="shared" si="0"/>
        <v>1</v>
      </c>
      <c r="E30" s="215"/>
      <c r="F30" s="215"/>
      <c r="G30" s="9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6"/>
      <c r="S30" s="215"/>
    </row>
    <row r="31" spans="1:19" ht="20.399999999999999">
      <c r="A31" s="79" t="s">
        <v>48</v>
      </c>
      <c r="B31" s="9">
        <v>10</v>
      </c>
      <c r="C31" s="9">
        <v>10</v>
      </c>
      <c r="D31" s="91">
        <f t="shared" si="0"/>
        <v>1</v>
      </c>
      <c r="E31" s="215"/>
      <c r="F31" s="215"/>
      <c r="G31" s="9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6"/>
      <c r="S31" s="215"/>
    </row>
    <row r="32" spans="1:19" ht="20.399999999999999">
      <c r="A32" s="77" t="s">
        <v>49</v>
      </c>
      <c r="B32" s="9">
        <v>22.06</v>
      </c>
      <c r="C32" s="9">
        <v>22.06</v>
      </c>
      <c r="D32" s="91">
        <f t="shared" si="0"/>
        <v>1</v>
      </c>
      <c r="E32" s="215"/>
      <c r="F32" s="215"/>
      <c r="G32" s="9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6"/>
      <c r="S32" s="215"/>
    </row>
    <row r="33" spans="1:19" ht="20.399999999999999">
      <c r="A33" s="92" t="s">
        <v>51</v>
      </c>
      <c r="B33" s="47">
        <f>B34+B35+B36+B37+B38</f>
        <v>6139.1</v>
      </c>
      <c r="C33" s="95">
        <f>C34+C35+C37+C38+C36</f>
        <v>6139.1</v>
      </c>
      <c r="D33" s="90">
        <f t="shared" si="0"/>
        <v>1</v>
      </c>
      <c r="E33" s="213"/>
      <c r="F33" s="213"/>
      <c r="G33" s="8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4"/>
      <c r="S33" s="213"/>
    </row>
    <row r="34" spans="1:19">
      <c r="A34" s="16" t="s">
        <v>53</v>
      </c>
      <c r="B34" s="20">
        <v>2042.12</v>
      </c>
      <c r="C34" s="20">
        <v>2042.12</v>
      </c>
      <c r="D34" s="91">
        <f t="shared" si="0"/>
        <v>1</v>
      </c>
      <c r="E34" s="215"/>
      <c r="F34" s="215"/>
      <c r="G34" s="9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6"/>
      <c r="S34" s="215"/>
    </row>
    <row r="35" spans="1:19" ht="20.399999999999999">
      <c r="A35" s="16" t="s">
        <v>54</v>
      </c>
      <c r="B35" s="20">
        <v>175</v>
      </c>
      <c r="C35" s="20">
        <v>175</v>
      </c>
      <c r="D35" s="91">
        <f t="shared" si="0"/>
        <v>1</v>
      </c>
      <c r="E35" s="215"/>
      <c r="F35" s="215"/>
      <c r="G35" s="9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6"/>
      <c r="S35" s="215"/>
    </row>
    <row r="36" spans="1:19" ht="49.8" customHeight="1">
      <c r="A36" s="16" t="s">
        <v>55</v>
      </c>
      <c r="B36" s="93">
        <v>0</v>
      </c>
      <c r="C36" s="93">
        <v>0</v>
      </c>
      <c r="D36" s="91">
        <v>0</v>
      </c>
      <c r="E36" s="215"/>
      <c r="F36" s="215"/>
      <c r="G36" s="9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6"/>
      <c r="S36" s="215"/>
    </row>
    <row r="37" spans="1:19" ht="54.6" customHeight="1">
      <c r="A37" s="16" t="s">
        <v>56</v>
      </c>
      <c r="B37" s="20">
        <v>397.55</v>
      </c>
      <c r="C37" s="20">
        <v>397.55</v>
      </c>
      <c r="D37" s="91">
        <f>C37/B37</f>
        <v>1</v>
      </c>
      <c r="E37" s="215"/>
      <c r="F37" s="215"/>
      <c r="G37" s="9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6"/>
      <c r="S37" s="215"/>
    </row>
    <row r="38" spans="1:19" ht="27" customHeight="1">
      <c r="A38" s="16" t="s">
        <v>57</v>
      </c>
      <c r="B38" s="20">
        <v>3524.43</v>
      </c>
      <c r="C38" s="20">
        <v>3524.43</v>
      </c>
      <c r="D38" s="91">
        <f>C38/B38</f>
        <v>1</v>
      </c>
      <c r="E38" s="215"/>
      <c r="F38" s="215"/>
      <c r="G38" s="9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6"/>
      <c r="S38" s="215"/>
    </row>
    <row r="39" spans="1:19" ht="20.399999999999999">
      <c r="A39" s="17" t="s">
        <v>60</v>
      </c>
      <c r="B39" s="47">
        <f>B40+B41+B42+B43+B44+B45+B46+B47+B48+B49</f>
        <v>22277.460000000003</v>
      </c>
      <c r="C39" s="47">
        <f>C40+C41+C42+C43+C44+C45+C46+C47+C48+C49</f>
        <v>22222.840000000004</v>
      </c>
      <c r="D39" s="89">
        <f>C39/B39</f>
        <v>0.9975481944530481</v>
      </c>
      <c r="E39" s="213"/>
      <c r="F39" s="213"/>
      <c r="G39" s="8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4"/>
      <c r="S39" s="213"/>
    </row>
    <row r="40" spans="1:19">
      <c r="A40" s="16" t="s">
        <v>61</v>
      </c>
      <c r="B40" s="9">
        <v>63.23</v>
      </c>
      <c r="C40" s="9">
        <v>63.23</v>
      </c>
      <c r="D40" s="91">
        <f t="shared" ref="D40:D49" si="1">C40/B40</f>
        <v>1</v>
      </c>
      <c r="E40" s="215"/>
      <c r="F40" s="215"/>
      <c r="G40" s="9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6"/>
      <c r="S40" s="215"/>
    </row>
    <row r="41" spans="1:19">
      <c r="A41" s="16" t="s">
        <v>62</v>
      </c>
      <c r="B41" s="9">
        <v>2374.91</v>
      </c>
      <c r="C41" s="9">
        <v>2374.91</v>
      </c>
      <c r="D41" s="91">
        <f t="shared" si="1"/>
        <v>1</v>
      </c>
      <c r="E41" s="215"/>
      <c r="F41" s="215"/>
      <c r="G41" s="9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6"/>
      <c r="S41" s="215"/>
    </row>
    <row r="42" spans="1:19">
      <c r="A42" s="16" t="s">
        <v>63</v>
      </c>
      <c r="B42" s="9">
        <v>9239.48</v>
      </c>
      <c r="C42" s="9">
        <v>9239.48</v>
      </c>
      <c r="D42" s="91">
        <f t="shared" si="1"/>
        <v>1</v>
      </c>
      <c r="E42" s="215"/>
      <c r="F42" s="215"/>
      <c r="G42" s="9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6"/>
      <c r="S42" s="215"/>
    </row>
    <row r="43" spans="1:19">
      <c r="A43" s="16" t="s">
        <v>64</v>
      </c>
      <c r="B43" s="9">
        <v>0</v>
      </c>
      <c r="C43" s="9">
        <v>0</v>
      </c>
      <c r="D43" s="91">
        <v>0</v>
      </c>
      <c r="E43" s="215"/>
      <c r="F43" s="215"/>
      <c r="G43" s="9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6"/>
      <c r="S43" s="215"/>
    </row>
    <row r="44" spans="1:19">
      <c r="A44" s="16" t="s">
        <v>65</v>
      </c>
      <c r="B44" s="20">
        <v>6445.89</v>
      </c>
      <c r="C44" s="20">
        <v>6445.89</v>
      </c>
      <c r="D44" s="91">
        <f t="shared" si="1"/>
        <v>1</v>
      </c>
      <c r="E44" s="215"/>
      <c r="F44" s="215"/>
      <c r="G44" s="9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6"/>
      <c r="S44" s="215"/>
    </row>
    <row r="45" spans="1:19" ht="20.399999999999999">
      <c r="A45" s="16" t="s">
        <v>66</v>
      </c>
      <c r="B45" s="20">
        <v>651.9</v>
      </c>
      <c r="C45" s="20">
        <v>597.30999999999995</v>
      </c>
      <c r="D45" s="91">
        <f>C45/B45</f>
        <v>0.91626016260162602</v>
      </c>
      <c r="E45" s="215"/>
      <c r="F45" s="215"/>
      <c r="G45" s="9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6"/>
      <c r="S45" s="215"/>
    </row>
    <row r="46" spans="1:19" ht="25.8" customHeight="1">
      <c r="A46" s="16" t="s">
        <v>67</v>
      </c>
      <c r="B46" s="20">
        <v>719.49</v>
      </c>
      <c r="C46" s="20">
        <v>719.49</v>
      </c>
      <c r="D46" s="91">
        <f t="shared" si="1"/>
        <v>1</v>
      </c>
      <c r="E46" s="215"/>
      <c r="F46" s="215"/>
      <c r="G46" s="9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6"/>
      <c r="S46" s="215"/>
    </row>
    <row r="47" spans="1:19" ht="51.6" customHeight="1">
      <c r="A47" s="16" t="s">
        <v>55</v>
      </c>
      <c r="B47" s="20">
        <v>1179.9100000000001</v>
      </c>
      <c r="C47" s="20">
        <v>1179.9000000000001</v>
      </c>
      <c r="D47" s="91">
        <f t="shared" si="1"/>
        <v>0.99999152477731357</v>
      </c>
      <c r="E47" s="215"/>
      <c r="F47" s="215"/>
      <c r="G47" s="9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6"/>
      <c r="S47" s="215"/>
    </row>
    <row r="48" spans="1:19" ht="50.4" customHeight="1">
      <c r="A48" s="16" t="s">
        <v>68</v>
      </c>
      <c r="B48" s="20">
        <v>550</v>
      </c>
      <c r="C48" s="20">
        <v>550</v>
      </c>
      <c r="D48" s="91">
        <f t="shared" si="1"/>
        <v>1</v>
      </c>
      <c r="E48" s="215"/>
      <c r="F48" s="215"/>
      <c r="G48" s="9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6"/>
      <c r="S48" s="215"/>
    </row>
    <row r="49" spans="1:20" ht="27" customHeight="1">
      <c r="A49" s="16" t="s">
        <v>69</v>
      </c>
      <c r="B49" s="20">
        <v>1052.6500000000001</v>
      </c>
      <c r="C49" s="20">
        <v>1052.6300000000001</v>
      </c>
      <c r="D49" s="91">
        <f t="shared" si="1"/>
        <v>0.99998100033249415</v>
      </c>
      <c r="E49" s="215"/>
      <c r="F49" s="215"/>
      <c r="G49" s="9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6"/>
      <c r="S49" s="215"/>
    </row>
    <row r="50" spans="1:20" ht="30.6">
      <c r="A50" s="17" t="s">
        <v>70</v>
      </c>
      <c r="B50" s="47">
        <f>B51+B52+B53+B54+B55</f>
        <v>15122.369999999997</v>
      </c>
      <c r="C50" s="47">
        <f>C51+C52+C53+C54+C55</f>
        <v>14719.22</v>
      </c>
      <c r="D50" s="94"/>
      <c r="E50" s="213"/>
      <c r="F50" s="213"/>
      <c r="G50" s="8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4"/>
      <c r="S50" s="213"/>
    </row>
    <row r="51" spans="1:20" ht="20.399999999999999">
      <c r="A51" s="16" t="s">
        <v>71</v>
      </c>
      <c r="B51" s="24">
        <v>5848.97</v>
      </c>
      <c r="C51" s="24">
        <v>5518.28</v>
      </c>
      <c r="D51" s="91">
        <f t="shared" ref="D51:D55" si="2">C51/B51</f>
        <v>0.94346184028982871</v>
      </c>
      <c r="E51" s="215"/>
      <c r="F51" s="215"/>
      <c r="G51" s="9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6"/>
      <c r="S51" s="215"/>
    </row>
    <row r="52" spans="1:20" ht="20.399999999999999">
      <c r="A52" s="16" t="s">
        <v>72</v>
      </c>
      <c r="B52" s="24">
        <v>2690.99</v>
      </c>
      <c r="C52" s="24">
        <v>2618.5300000000002</v>
      </c>
      <c r="D52" s="91">
        <f t="shared" si="2"/>
        <v>0.97307310692347437</v>
      </c>
      <c r="E52" s="215"/>
      <c r="F52" s="215"/>
      <c r="G52" s="9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6"/>
      <c r="S52" s="215"/>
    </row>
    <row r="53" spans="1:20" ht="14.4" customHeight="1">
      <c r="A53" s="16" t="s">
        <v>73</v>
      </c>
      <c r="B53" s="24">
        <v>199.58</v>
      </c>
      <c r="C53" s="24">
        <v>199.58</v>
      </c>
      <c r="D53" s="91">
        <f t="shared" si="2"/>
        <v>1</v>
      </c>
      <c r="E53" s="215"/>
      <c r="F53" s="215"/>
      <c r="G53" s="9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6"/>
      <c r="S53" s="215"/>
    </row>
    <row r="54" spans="1:20" ht="48.6" customHeight="1">
      <c r="A54" s="16" t="s">
        <v>74</v>
      </c>
      <c r="B54" s="24">
        <v>6330.2</v>
      </c>
      <c r="C54" s="24">
        <v>6330.2</v>
      </c>
      <c r="D54" s="91">
        <f t="shared" si="2"/>
        <v>1</v>
      </c>
      <c r="E54" s="215"/>
      <c r="F54" s="215"/>
      <c r="G54" s="9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6"/>
      <c r="S54" s="215"/>
    </row>
    <row r="55" spans="1:20" ht="39.6" customHeight="1">
      <c r="A55" s="16" t="s">
        <v>75</v>
      </c>
      <c r="B55" s="24">
        <v>52.63</v>
      </c>
      <c r="C55" s="24">
        <v>52.63</v>
      </c>
      <c r="D55" s="91">
        <f t="shared" si="2"/>
        <v>1</v>
      </c>
      <c r="E55" s="215"/>
      <c r="F55" s="215"/>
      <c r="G55" s="9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6"/>
      <c r="S55" s="215"/>
    </row>
    <row r="56" spans="1:20" ht="20.399999999999999">
      <c r="A56" s="17" t="s">
        <v>76</v>
      </c>
      <c r="B56" s="47">
        <f>B57+B58</f>
        <v>670.41</v>
      </c>
      <c r="C56" s="47">
        <f>C57+C58</f>
        <v>670.41</v>
      </c>
      <c r="D56" s="94"/>
      <c r="E56" s="213"/>
      <c r="F56" s="213"/>
      <c r="G56" s="8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4"/>
      <c r="S56" s="213"/>
    </row>
    <row r="57" spans="1:20" ht="13.8" customHeight="1">
      <c r="A57" s="16" t="s">
        <v>77</v>
      </c>
      <c r="B57" s="9">
        <v>177.21</v>
      </c>
      <c r="C57" s="9">
        <v>177.21</v>
      </c>
      <c r="D57" s="91">
        <f t="shared" ref="D57:D60" si="3">C57/B57</f>
        <v>1</v>
      </c>
      <c r="E57" s="215"/>
      <c r="F57" s="215"/>
      <c r="G57" s="9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6"/>
      <c r="S57" s="215"/>
    </row>
    <row r="58" spans="1:20" ht="19.8" customHeight="1">
      <c r="A58" s="16" t="s">
        <v>78</v>
      </c>
      <c r="B58" s="9">
        <v>493.2</v>
      </c>
      <c r="C58" s="9">
        <v>493.2</v>
      </c>
      <c r="D58" s="91">
        <f t="shared" si="3"/>
        <v>1</v>
      </c>
      <c r="E58" s="215"/>
      <c r="F58" s="215"/>
      <c r="G58" s="9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6"/>
      <c r="S58" s="215"/>
    </row>
    <row r="59" spans="1:20" ht="14.4" customHeight="1">
      <c r="A59" s="17" t="s">
        <v>79</v>
      </c>
      <c r="B59" s="47">
        <f>B60</f>
        <v>70.930000000000007</v>
      </c>
      <c r="C59" s="47">
        <f>C60</f>
        <v>70.930000000000007</v>
      </c>
      <c r="D59" s="94"/>
      <c r="E59" s="213"/>
      <c r="F59" s="213"/>
      <c r="G59" s="8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4"/>
      <c r="S59" s="213"/>
    </row>
    <row r="60" spans="1:20" ht="14.4" customHeight="1">
      <c r="A60" s="16" t="s">
        <v>80</v>
      </c>
      <c r="B60" s="9">
        <v>70.930000000000007</v>
      </c>
      <c r="C60" s="9">
        <v>70.930000000000007</v>
      </c>
      <c r="D60" s="91">
        <f t="shared" si="3"/>
        <v>1</v>
      </c>
      <c r="E60" s="215"/>
      <c r="F60" s="215"/>
      <c r="G60" s="9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</row>
    <row r="61" spans="1:20">
      <c r="A61" s="86"/>
      <c r="B61" s="85"/>
      <c r="C61" s="85"/>
      <c r="D61" s="87"/>
      <c r="E61" s="256"/>
      <c r="F61" s="256"/>
      <c r="G61" s="85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86"/>
    </row>
    <row r="62" spans="1:20">
      <c r="A62" s="86"/>
      <c r="B62" s="85"/>
      <c r="C62" s="85"/>
      <c r="D62" s="87"/>
      <c r="E62" s="256"/>
      <c r="F62" s="256"/>
      <c r="G62" s="85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86"/>
    </row>
    <row r="63" spans="1:20">
      <c r="A63" s="86"/>
      <c r="B63" s="85"/>
      <c r="C63" s="85"/>
      <c r="D63" s="87"/>
      <c r="E63" s="256"/>
      <c r="F63" s="256"/>
      <c r="G63" s="85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86"/>
    </row>
    <row r="64" spans="1:20">
      <c r="A64" s="86"/>
      <c r="B64" s="85"/>
      <c r="C64" s="85"/>
      <c r="D64" s="87"/>
      <c r="E64" s="256"/>
      <c r="F64" s="256"/>
      <c r="G64" s="85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86"/>
    </row>
    <row r="65" spans="1:20">
      <c r="A65" s="86"/>
      <c r="B65" s="85"/>
      <c r="C65" s="85"/>
      <c r="D65" s="87"/>
      <c r="E65" s="256"/>
      <c r="F65" s="256"/>
      <c r="G65" s="85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86"/>
    </row>
    <row r="66" spans="1:20">
      <c r="A66" s="86"/>
      <c r="B66" s="85"/>
      <c r="C66" s="85"/>
      <c r="D66" s="87"/>
      <c r="E66" s="256"/>
      <c r="F66" s="256"/>
      <c r="G66" s="85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86"/>
    </row>
    <row r="67" spans="1:20">
      <c r="A67" s="86"/>
      <c r="B67" s="85"/>
      <c r="C67" s="85"/>
      <c r="D67" s="87"/>
      <c r="E67" s="256"/>
      <c r="F67" s="256"/>
      <c r="G67" s="85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86"/>
    </row>
    <row r="68" spans="1:20">
      <c r="A68" s="86"/>
      <c r="B68" s="85"/>
      <c r="C68" s="85"/>
      <c r="D68" s="87"/>
      <c r="E68" s="256"/>
      <c r="F68" s="256"/>
      <c r="G68" s="85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86"/>
    </row>
    <row r="69" spans="1:20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</sheetData>
  <mergeCells count="397">
    <mergeCell ref="E68:F68"/>
    <mergeCell ref="H68:I68"/>
    <mergeCell ref="J68:K68"/>
    <mergeCell ref="L68:M68"/>
    <mergeCell ref="N68:O68"/>
    <mergeCell ref="P68:Q68"/>
    <mergeCell ref="R68:S68"/>
    <mergeCell ref="E66:F66"/>
    <mergeCell ref="H66:I66"/>
    <mergeCell ref="J66:K66"/>
    <mergeCell ref="L66:M66"/>
    <mergeCell ref="N66:O66"/>
    <mergeCell ref="P66:Q66"/>
    <mergeCell ref="R66:S66"/>
    <mergeCell ref="E67:F67"/>
    <mergeCell ref="H67:I67"/>
    <mergeCell ref="J67:K67"/>
    <mergeCell ref="L67:M67"/>
    <mergeCell ref="N67:O67"/>
    <mergeCell ref="P67:Q67"/>
    <mergeCell ref="R67:S67"/>
    <mergeCell ref="E64:F64"/>
    <mergeCell ref="H64:I64"/>
    <mergeCell ref="J64:K64"/>
    <mergeCell ref="L64:M64"/>
    <mergeCell ref="N64:O64"/>
    <mergeCell ref="P64:Q64"/>
    <mergeCell ref="R64:S64"/>
    <mergeCell ref="E65:F65"/>
    <mergeCell ref="H65:I65"/>
    <mergeCell ref="J65:K65"/>
    <mergeCell ref="L65:M65"/>
    <mergeCell ref="N65:O65"/>
    <mergeCell ref="P65:Q65"/>
    <mergeCell ref="R65:S65"/>
    <mergeCell ref="E62:F62"/>
    <mergeCell ref="H62:I62"/>
    <mergeCell ref="J62:K62"/>
    <mergeCell ref="L62:M62"/>
    <mergeCell ref="N62:O62"/>
    <mergeCell ref="P62:Q62"/>
    <mergeCell ref="R62:S62"/>
    <mergeCell ref="E63:F63"/>
    <mergeCell ref="H63:I63"/>
    <mergeCell ref="J63:K63"/>
    <mergeCell ref="L63:M63"/>
    <mergeCell ref="N63:O63"/>
    <mergeCell ref="P63:Q63"/>
    <mergeCell ref="R63:S63"/>
    <mergeCell ref="E60:F60"/>
    <mergeCell ref="H60:I60"/>
    <mergeCell ref="J60:K60"/>
    <mergeCell ref="L60:M60"/>
    <mergeCell ref="N60:O60"/>
    <mergeCell ref="P60:Q60"/>
    <mergeCell ref="R60:S60"/>
    <mergeCell ref="E61:F61"/>
    <mergeCell ref="H61:I61"/>
    <mergeCell ref="J61:K61"/>
    <mergeCell ref="L61:M61"/>
    <mergeCell ref="N61:O61"/>
    <mergeCell ref="P61:Q61"/>
    <mergeCell ref="R61:S61"/>
    <mergeCell ref="E58:F58"/>
    <mergeCell ref="H58:I58"/>
    <mergeCell ref="J58:K58"/>
    <mergeCell ref="L58:M58"/>
    <mergeCell ref="N58:O58"/>
    <mergeCell ref="P58:Q58"/>
    <mergeCell ref="R58:S58"/>
    <mergeCell ref="E59:F59"/>
    <mergeCell ref="H59:I59"/>
    <mergeCell ref="J59:K59"/>
    <mergeCell ref="L59:M59"/>
    <mergeCell ref="N59:O59"/>
    <mergeCell ref="P59:Q59"/>
    <mergeCell ref="R59:S59"/>
    <mergeCell ref="E56:F56"/>
    <mergeCell ref="H56:I56"/>
    <mergeCell ref="J56:K56"/>
    <mergeCell ref="L56:M56"/>
    <mergeCell ref="N56:O56"/>
    <mergeCell ref="P56:Q56"/>
    <mergeCell ref="R56:S56"/>
    <mergeCell ref="E57:F57"/>
    <mergeCell ref="H57:I57"/>
    <mergeCell ref="J57:K57"/>
    <mergeCell ref="L57:M57"/>
    <mergeCell ref="N57:O57"/>
    <mergeCell ref="P57:Q57"/>
    <mergeCell ref="R57:S57"/>
    <mergeCell ref="E54:F54"/>
    <mergeCell ref="H54:I54"/>
    <mergeCell ref="J54:K54"/>
    <mergeCell ref="L54:M54"/>
    <mergeCell ref="N54:O54"/>
    <mergeCell ref="P54:Q54"/>
    <mergeCell ref="R54:S54"/>
    <mergeCell ref="E55:F55"/>
    <mergeCell ref="H55:I55"/>
    <mergeCell ref="J55:K55"/>
    <mergeCell ref="L55:M55"/>
    <mergeCell ref="N55:O55"/>
    <mergeCell ref="P55:Q55"/>
    <mergeCell ref="R55:S55"/>
    <mergeCell ref="E52:F52"/>
    <mergeCell ref="H52:I52"/>
    <mergeCell ref="J52:K52"/>
    <mergeCell ref="L52:M52"/>
    <mergeCell ref="N52:O52"/>
    <mergeCell ref="P52:Q52"/>
    <mergeCell ref="R52:S52"/>
    <mergeCell ref="E53:F53"/>
    <mergeCell ref="H53:I53"/>
    <mergeCell ref="J53:K53"/>
    <mergeCell ref="L53:M53"/>
    <mergeCell ref="N53:O53"/>
    <mergeCell ref="P53:Q53"/>
    <mergeCell ref="R53:S53"/>
    <mergeCell ref="E50:F50"/>
    <mergeCell ref="H50:I50"/>
    <mergeCell ref="J50:K50"/>
    <mergeCell ref="L50:M50"/>
    <mergeCell ref="N50:O50"/>
    <mergeCell ref="P50:Q50"/>
    <mergeCell ref="R50:S50"/>
    <mergeCell ref="E51:F51"/>
    <mergeCell ref="H51:I51"/>
    <mergeCell ref="J51:K51"/>
    <mergeCell ref="L51:M51"/>
    <mergeCell ref="N51:O51"/>
    <mergeCell ref="P51:Q51"/>
    <mergeCell ref="R51:S51"/>
    <mergeCell ref="E48:F48"/>
    <mergeCell ref="H48:I48"/>
    <mergeCell ref="J48:K48"/>
    <mergeCell ref="L48:M48"/>
    <mergeCell ref="N48:O48"/>
    <mergeCell ref="P48:Q48"/>
    <mergeCell ref="R48:S48"/>
    <mergeCell ref="E49:F49"/>
    <mergeCell ref="H49:I49"/>
    <mergeCell ref="J49:K49"/>
    <mergeCell ref="L49:M49"/>
    <mergeCell ref="N49:O49"/>
    <mergeCell ref="P49:Q49"/>
    <mergeCell ref="R49:S49"/>
    <mergeCell ref="E46:F46"/>
    <mergeCell ref="H46:I46"/>
    <mergeCell ref="J46:K46"/>
    <mergeCell ref="L46:M46"/>
    <mergeCell ref="N46:O46"/>
    <mergeCell ref="P46:Q46"/>
    <mergeCell ref="R46:S46"/>
    <mergeCell ref="E47:F47"/>
    <mergeCell ref="H47:I47"/>
    <mergeCell ref="J47:K47"/>
    <mergeCell ref="L47:M47"/>
    <mergeCell ref="N47:O47"/>
    <mergeCell ref="P47:Q47"/>
    <mergeCell ref="R47:S47"/>
    <mergeCell ref="E44:F44"/>
    <mergeCell ref="H44:I44"/>
    <mergeCell ref="J44:K44"/>
    <mergeCell ref="L44:M44"/>
    <mergeCell ref="N44:O44"/>
    <mergeCell ref="P44:Q44"/>
    <mergeCell ref="R44:S44"/>
    <mergeCell ref="E45:F45"/>
    <mergeCell ref="H45:I45"/>
    <mergeCell ref="J45:K45"/>
    <mergeCell ref="L45:M45"/>
    <mergeCell ref="N45:O45"/>
    <mergeCell ref="P45:Q45"/>
    <mergeCell ref="R45:S45"/>
    <mergeCell ref="E42:F42"/>
    <mergeCell ref="H42:I42"/>
    <mergeCell ref="J42:K42"/>
    <mergeCell ref="L42:M42"/>
    <mergeCell ref="N42:O42"/>
    <mergeCell ref="P42:Q42"/>
    <mergeCell ref="R42:S42"/>
    <mergeCell ref="E43:F43"/>
    <mergeCell ref="H43:I43"/>
    <mergeCell ref="J43:K43"/>
    <mergeCell ref="L43:M43"/>
    <mergeCell ref="N43:O43"/>
    <mergeCell ref="P43:Q43"/>
    <mergeCell ref="R43:S43"/>
    <mergeCell ref="E40:F40"/>
    <mergeCell ref="H40:I40"/>
    <mergeCell ref="J40:K40"/>
    <mergeCell ref="L40:M40"/>
    <mergeCell ref="N40:O40"/>
    <mergeCell ref="P40:Q40"/>
    <mergeCell ref="R40:S40"/>
    <mergeCell ref="E41:F41"/>
    <mergeCell ref="H41:I41"/>
    <mergeCell ref="J41:K41"/>
    <mergeCell ref="L41:M41"/>
    <mergeCell ref="N41:O41"/>
    <mergeCell ref="P41:Q41"/>
    <mergeCell ref="R41:S41"/>
    <mergeCell ref="E38:F38"/>
    <mergeCell ref="H38:I38"/>
    <mergeCell ref="J38:K38"/>
    <mergeCell ref="L38:M38"/>
    <mergeCell ref="N38:O38"/>
    <mergeCell ref="P38:Q38"/>
    <mergeCell ref="R38:S38"/>
    <mergeCell ref="E39:F39"/>
    <mergeCell ref="H39:I39"/>
    <mergeCell ref="J39:K39"/>
    <mergeCell ref="L39:M39"/>
    <mergeCell ref="N39:O39"/>
    <mergeCell ref="P39:Q39"/>
    <mergeCell ref="R39:S39"/>
    <mergeCell ref="E36:F36"/>
    <mergeCell ref="H36:I36"/>
    <mergeCell ref="J36:K36"/>
    <mergeCell ref="L36:M36"/>
    <mergeCell ref="N36:O36"/>
    <mergeCell ref="P36:Q36"/>
    <mergeCell ref="R36:S36"/>
    <mergeCell ref="E37:F37"/>
    <mergeCell ref="H37:I37"/>
    <mergeCell ref="J37:K37"/>
    <mergeCell ref="L37:M37"/>
    <mergeCell ref="N37:O37"/>
    <mergeCell ref="P37:Q37"/>
    <mergeCell ref="R37:S37"/>
    <mergeCell ref="E34:F34"/>
    <mergeCell ref="H34:I34"/>
    <mergeCell ref="J34:K34"/>
    <mergeCell ref="L34:M34"/>
    <mergeCell ref="N34:O34"/>
    <mergeCell ref="P34:Q34"/>
    <mergeCell ref="R34:S34"/>
    <mergeCell ref="E35:F35"/>
    <mergeCell ref="H35:I35"/>
    <mergeCell ref="J35:K35"/>
    <mergeCell ref="L35:M35"/>
    <mergeCell ref="N35:O35"/>
    <mergeCell ref="P35:Q35"/>
    <mergeCell ref="R35:S35"/>
    <mergeCell ref="E32:F32"/>
    <mergeCell ref="H32:I32"/>
    <mergeCell ref="J32:K32"/>
    <mergeCell ref="L32:M32"/>
    <mergeCell ref="N32:O32"/>
    <mergeCell ref="P32:Q32"/>
    <mergeCell ref="R32:S32"/>
    <mergeCell ref="E33:F33"/>
    <mergeCell ref="H33:I33"/>
    <mergeCell ref="J33:K33"/>
    <mergeCell ref="L33:M33"/>
    <mergeCell ref="N33:O33"/>
    <mergeCell ref="P33:Q33"/>
    <mergeCell ref="R33:S33"/>
    <mergeCell ref="A28:S28"/>
    <mergeCell ref="E31:F31"/>
    <mergeCell ref="H31:I31"/>
    <mergeCell ref="J31:K31"/>
    <mergeCell ref="L31:M31"/>
    <mergeCell ref="N31:O31"/>
    <mergeCell ref="P31:Q31"/>
    <mergeCell ref="R31:S31"/>
    <mergeCell ref="E30:F30"/>
    <mergeCell ref="H30:I30"/>
    <mergeCell ref="J30:K30"/>
    <mergeCell ref="L30:M30"/>
    <mergeCell ref="N30:O30"/>
    <mergeCell ref="P30:Q30"/>
    <mergeCell ref="R30:S30"/>
    <mergeCell ref="E29:F29"/>
    <mergeCell ref="H29:I29"/>
    <mergeCell ref="J29:K29"/>
    <mergeCell ref="L29:M29"/>
    <mergeCell ref="N29:O29"/>
    <mergeCell ref="P29:Q29"/>
    <mergeCell ref="R29:S29"/>
    <mergeCell ref="E22:F22"/>
    <mergeCell ref="H22:I22"/>
    <mergeCell ref="J22:K22"/>
    <mergeCell ref="L22:M22"/>
    <mergeCell ref="N22:O22"/>
    <mergeCell ref="P22:Q22"/>
    <mergeCell ref="R22:S22"/>
    <mergeCell ref="H25:I25"/>
    <mergeCell ref="J25:K25"/>
    <mergeCell ref="L25:M25"/>
    <mergeCell ref="N25:O25"/>
    <mergeCell ref="P25:Q25"/>
    <mergeCell ref="R25:S25"/>
    <mergeCell ref="E23:F23"/>
    <mergeCell ref="H23:I23"/>
    <mergeCell ref="J23:K23"/>
    <mergeCell ref="L23:M23"/>
    <mergeCell ref="N23:O23"/>
    <mergeCell ref="P23:Q23"/>
    <mergeCell ref="R23:S23"/>
    <mergeCell ref="E24:F24"/>
    <mergeCell ref="H24:I24"/>
    <mergeCell ref="J24:K24"/>
    <mergeCell ref="L24:M24"/>
    <mergeCell ref="J18:K18"/>
    <mergeCell ref="L18:M18"/>
    <mergeCell ref="N18:O18"/>
    <mergeCell ref="P18:Q18"/>
    <mergeCell ref="R18:S18"/>
    <mergeCell ref="B19:B20"/>
    <mergeCell ref="E21:F21"/>
    <mergeCell ref="H21:I21"/>
    <mergeCell ref="J21:K21"/>
    <mergeCell ref="L21:M21"/>
    <mergeCell ref="N21:O21"/>
    <mergeCell ref="P21:Q21"/>
    <mergeCell ref="R21:S21"/>
    <mergeCell ref="C19:C20"/>
    <mergeCell ref="H12:I14"/>
    <mergeCell ref="A15:S15"/>
    <mergeCell ref="P12:Q14"/>
    <mergeCell ref="R12:R14"/>
    <mergeCell ref="S12:S14"/>
    <mergeCell ref="B12:B14"/>
    <mergeCell ref="C12:C14"/>
    <mergeCell ref="D12:D14"/>
    <mergeCell ref="E12:F14"/>
    <mergeCell ref="G12:G14"/>
    <mergeCell ref="J12:K14"/>
    <mergeCell ref="L12:M14"/>
    <mergeCell ref="N12:O14"/>
    <mergeCell ref="A1:S1"/>
    <mergeCell ref="A2:S2"/>
    <mergeCell ref="A3:S3"/>
    <mergeCell ref="A4:S4"/>
    <mergeCell ref="A6:S6"/>
    <mergeCell ref="E11:F11"/>
    <mergeCell ref="H11:I11"/>
    <mergeCell ref="J11:K11"/>
    <mergeCell ref="L11:M11"/>
    <mergeCell ref="N11:O11"/>
    <mergeCell ref="P11:Q11"/>
    <mergeCell ref="E10:F10"/>
    <mergeCell ref="H10:I10"/>
    <mergeCell ref="J10:K10"/>
    <mergeCell ref="L10:M10"/>
    <mergeCell ref="N10:O10"/>
    <mergeCell ref="P10:Q10"/>
    <mergeCell ref="B5:S5"/>
    <mergeCell ref="B8:S8"/>
    <mergeCell ref="B9:D9"/>
    <mergeCell ref="E9:I9"/>
    <mergeCell ref="J9:O9"/>
    <mergeCell ref="P9:S9"/>
    <mergeCell ref="A19:A20"/>
    <mergeCell ref="D16:D17"/>
    <mergeCell ref="E16:F17"/>
    <mergeCell ref="H16:I17"/>
    <mergeCell ref="J16:K17"/>
    <mergeCell ref="L16:M17"/>
    <mergeCell ref="P16:Q17"/>
    <mergeCell ref="R16:S17"/>
    <mergeCell ref="N16:O17"/>
    <mergeCell ref="E18:F18"/>
    <mergeCell ref="B16:B17"/>
    <mergeCell ref="C16:C17"/>
    <mergeCell ref="G16:G17"/>
    <mergeCell ref="P19:Q20"/>
    <mergeCell ref="R19:S20"/>
    <mergeCell ref="D19:D20"/>
    <mergeCell ref="E19:F20"/>
    <mergeCell ref="G19:G20"/>
    <mergeCell ref="H19:I20"/>
    <mergeCell ref="J19:K20"/>
    <mergeCell ref="L19:M20"/>
    <mergeCell ref="N19:O20"/>
    <mergeCell ref="A16:A17"/>
    <mergeCell ref="H18:I18"/>
    <mergeCell ref="N24:O24"/>
    <mergeCell ref="P24:Q24"/>
    <mergeCell ref="R24:S24"/>
    <mergeCell ref="E27:F27"/>
    <mergeCell ref="H27:I27"/>
    <mergeCell ref="J27:K27"/>
    <mergeCell ref="L27:M27"/>
    <mergeCell ref="N27:O27"/>
    <mergeCell ref="P27:Q27"/>
    <mergeCell ref="R27:S27"/>
    <mergeCell ref="E26:F26"/>
    <mergeCell ref="H26:I26"/>
    <mergeCell ref="J26:K26"/>
    <mergeCell ref="L26:M26"/>
    <mergeCell ref="N26:O26"/>
    <mergeCell ref="P26:Q26"/>
    <mergeCell ref="R26:S26"/>
    <mergeCell ref="E25:F2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Normal="90" zoomScaleSheetLayoutView="100" workbookViewId="0">
      <selection activeCell="C6" sqref="C6"/>
    </sheetView>
  </sheetViews>
  <sheetFormatPr defaultRowHeight="14.4"/>
  <cols>
    <col min="2" max="8" width="30.88671875" customWidth="1"/>
  </cols>
  <sheetData>
    <row r="1" spans="1:12">
      <c r="A1" s="260" t="s">
        <v>118</v>
      </c>
      <c r="B1" s="260"/>
      <c r="C1" s="260"/>
      <c r="D1" s="260"/>
      <c r="E1" s="260"/>
      <c r="F1" s="260"/>
      <c r="G1" s="260"/>
      <c r="H1" s="260"/>
      <c r="I1" s="70"/>
      <c r="J1" s="70"/>
      <c r="K1" s="70"/>
      <c r="L1" s="70"/>
    </row>
    <row r="2" spans="1:12" ht="15" customHeight="1">
      <c r="A2" s="259" t="s">
        <v>119</v>
      </c>
      <c r="B2" s="259"/>
      <c r="C2" s="259"/>
      <c r="D2" s="259"/>
      <c r="E2" s="259"/>
      <c r="F2" s="259"/>
      <c r="G2" s="259"/>
      <c r="H2" s="259"/>
      <c r="I2" s="69"/>
      <c r="J2" s="69"/>
      <c r="K2" s="69"/>
      <c r="L2" s="69"/>
    </row>
    <row r="3" spans="1:12" ht="15.6">
      <c r="A3" s="201" t="s">
        <v>130</v>
      </c>
      <c r="B3" s="201"/>
      <c r="C3" s="201"/>
      <c r="D3" s="201"/>
      <c r="E3" s="201"/>
      <c r="F3" s="201"/>
      <c r="G3" s="201"/>
      <c r="H3" s="201"/>
      <c r="I3" s="68"/>
      <c r="J3" s="68"/>
      <c r="K3" s="68"/>
      <c r="L3" s="68"/>
    </row>
    <row r="4" spans="1:12" ht="15.6">
      <c r="A4" s="63"/>
    </row>
    <row r="5" spans="1:12" ht="15.6">
      <c r="A5" s="49" t="s">
        <v>129</v>
      </c>
    </row>
    <row r="6" spans="1:12" ht="15.6">
      <c r="A6" s="72" t="s">
        <v>131</v>
      </c>
    </row>
    <row r="7" spans="1:12" ht="15.6">
      <c r="A7" s="72" t="s">
        <v>132</v>
      </c>
    </row>
    <row r="8" spans="1:12" ht="15.6">
      <c r="A8" s="72" t="s">
        <v>133</v>
      </c>
    </row>
    <row r="9" spans="1:12" ht="15.6">
      <c r="A9" s="72" t="s">
        <v>134</v>
      </c>
    </row>
    <row r="10" spans="1:12" ht="15.6">
      <c r="A10" s="72"/>
    </row>
    <row r="11" spans="1:12" ht="15.6">
      <c r="A11" s="49"/>
    </row>
    <row r="12" spans="1:12" ht="15.6">
      <c r="A12" s="49" t="s">
        <v>120</v>
      </c>
    </row>
    <row r="13" spans="1:12" ht="16.2" thickBot="1">
      <c r="A13" s="49"/>
    </row>
    <row r="14" spans="1:12" ht="27.6" thickBot="1">
      <c r="A14" s="64" t="s">
        <v>121</v>
      </c>
      <c r="B14" s="65" t="s">
        <v>122</v>
      </c>
      <c r="C14" s="65" t="s">
        <v>123</v>
      </c>
      <c r="D14" s="65" t="s">
        <v>124</v>
      </c>
      <c r="E14" s="65" t="s">
        <v>125</v>
      </c>
      <c r="F14" s="65" t="s">
        <v>126</v>
      </c>
      <c r="G14" s="65" t="s">
        <v>127</v>
      </c>
      <c r="H14" s="65" t="s">
        <v>115</v>
      </c>
    </row>
    <row r="15" spans="1:12" ht="80.400000000000006" thickBot="1">
      <c r="A15" s="66" t="s">
        <v>45</v>
      </c>
      <c r="B15" s="96" t="s">
        <v>128</v>
      </c>
      <c r="C15" s="67">
        <f>исполнение!I16</f>
        <v>62019.340000000004</v>
      </c>
      <c r="D15" s="67">
        <f>исполнение!M16</f>
        <v>37096.090000000004</v>
      </c>
      <c r="E15" s="67">
        <f>исполнение!K16</f>
        <v>21266.73</v>
      </c>
      <c r="F15" s="67">
        <f>исполнение!J16</f>
        <v>3656.5200000000004</v>
      </c>
      <c r="G15" s="67">
        <v>0</v>
      </c>
      <c r="H15" s="67">
        <f>исполнение!O16</f>
        <v>100</v>
      </c>
    </row>
    <row r="16" spans="1:12">
      <c r="A16" s="61"/>
    </row>
    <row r="17" spans="1:9">
      <c r="A17" s="257" t="s">
        <v>166</v>
      </c>
      <c r="B17" s="257"/>
      <c r="C17" s="257"/>
      <c r="D17" s="257"/>
      <c r="E17" s="257"/>
      <c r="F17" s="257"/>
      <c r="G17" s="257"/>
      <c r="H17" s="257"/>
      <c r="I17" s="257"/>
    </row>
    <row r="18" spans="1:9" ht="24" customHeight="1">
      <c r="B18" s="258" t="s">
        <v>165</v>
      </c>
      <c r="C18" s="258"/>
      <c r="D18" s="258"/>
      <c r="E18" s="258"/>
      <c r="F18" s="258"/>
      <c r="G18" s="258"/>
      <c r="H18" s="258"/>
      <c r="I18" s="258"/>
    </row>
  </sheetData>
  <mergeCells count="5">
    <mergeCell ref="A17:I17"/>
    <mergeCell ref="B18:I18"/>
    <mergeCell ref="A3:H3"/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0"/>
  <sheetViews>
    <sheetView tabSelected="1" view="pageBreakPreview" topLeftCell="A50" zoomScale="90" zoomScaleSheetLayoutView="90" workbookViewId="0">
      <selection activeCell="F29" sqref="F29"/>
    </sheetView>
  </sheetViews>
  <sheetFormatPr defaultRowHeight="14.4"/>
  <cols>
    <col min="2" max="2" width="50.109375" customWidth="1"/>
    <col min="3" max="3" width="21.88671875" customWidth="1"/>
    <col min="15" max="15" width="21.88671875" style="15" customWidth="1"/>
  </cols>
  <sheetData>
    <row r="1" spans="1:18">
      <c r="A1" s="188" t="s">
        <v>167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8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8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8" ht="15.6">
      <c r="A4" s="63"/>
    </row>
    <row r="5" spans="1:18" ht="15.6">
      <c r="A5" s="196" t="s">
        <v>168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8" ht="15.6">
      <c r="A6" s="62"/>
    </row>
    <row r="7" spans="1:18" ht="28.95" customHeight="1">
      <c r="A7" s="233" t="s">
        <v>128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130"/>
      <c r="P7" s="119"/>
      <c r="Q7" s="119"/>
      <c r="R7" s="119"/>
    </row>
    <row r="8" spans="1:18">
      <c r="A8" s="261" t="s">
        <v>3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8">
      <c r="A9" s="261" t="s">
        <v>185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</row>
    <row r="10" spans="1:18" ht="15" thickBot="1">
      <c r="A10" s="71"/>
    </row>
    <row r="11" spans="1:18" ht="32.4" thickBot="1">
      <c r="A11" s="48" t="s">
        <v>121</v>
      </c>
      <c r="B11" s="183" t="s">
        <v>170</v>
      </c>
      <c r="C11" s="183" t="s">
        <v>171</v>
      </c>
      <c r="D11" s="183" t="s">
        <v>172</v>
      </c>
      <c r="E11" s="100" t="s">
        <v>173</v>
      </c>
      <c r="F11" s="265" t="s">
        <v>184</v>
      </c>
      <c r="G11" s="266"/>
      <c r="H11" s="267"/>
      <c r="I11" s="265" t="s">
        <v>175</v>
      </c>
      <c r="J11" s="266"/>
      <c r="K11" s="267"/>
      <c r="L11" s="265" t="s">
        <v>175</v>
      </c>
      <c r="M11" s="266"/>
      <c r="N11" s="267"/>
      <c r="O11" s="262" t="s">
        <v>191</v>
      </c>
    </row>
    <row r="12" spans="1:18" ht="35.4" customHeight="1">
      <c r="A12" s="97" t="s">
        <v>169</v>
      </c>
      <c r="B12" s="263"/>
      <c r="C12" s="263"/>
      <c r="D12" s="263"/>
      <c r="E12" s="101" t="s">
        <v>174</v>
      </c>
      <c r="F12" s="104" t="s">
        <v>176</v>
      </c>
      <c r="G12" s="104" t="s">
        <v>178</v>
      </c>
      <c r="H12" s="104" t="s">
        <v>180</v>
      </c>
      <c r="I12" s="104" t="s">
        <v>176</v>
      </c>
      <c r="J12" s="104" t="s">
        <v>178</v>
      </c>
      <c r="K12" s="104" t="s">
        <v>180</v>
      </c>
      <c r="L12" s="104" t="s">
        <v>176</v>
      </c>
      <c r="M12" s="104" t="s">
        <v>178</v>
      </c>
      <c r="N12" s="121" t="s">
        <v>180</v>
      </c>
      <c r="O12" s="262"/>
    </row>
    <row r="13" spans="1:18" ht="23.4" customHeight="1">
      <c r="A13" s="98"/>
      <c r="B13" s="263"/>
      <c r="C13" s="263"/>
      <c r="D13" s="263"/>
      <c r="E13" s="102"/>
      <c r="F13" s="104" t="s">
        <v>177</v>
      </c>
      <c r="G13" s="104" t="s">
        <v>179</v>
      </c>
      <c r="H13" s="104" t="s">
        <v>181</v>
      </c>
      <c r="I13" s="104" t="s">
        <v>177</v>
      </c>
      <c r="J13" s="104" t="s">
        <v>179</v>
      </c>
      <c r="K13" s="104" t="s">
        <v>181</v>
      </c>
      <c r="L13" s="104" t="s">
        <v>177</v>
      </c>
      <c r="M13" s="104" t="s">
        <v>179</v>
      </c>
      <c r="N13" s="121" t="s">
        <v>181</v>
      </c>
      <c r="O13" s="262"/>
    </row>
    <row r="14" spans="1:18" ht="26.4" customHeight="1">
      <c r="A14" s="98"/>
      <c r="B14" s="263"/>
      <c r="C14" s="263"/>
      <c r="D14" s="263"/>
      <c r="E14" s="102"/>
      <c r="F14" s="105"/>
      <c r="G14" s="105"/>
      <c r="H14" s="104" t="s">
        <v>182</v>
      </c>
      <c r="I14" s="105"/>
      <c r="J14" s="105"/>
      <c r="K14" s="104" t="s">
        <v>182</v>
      </c>
      <c r="L14" s="105"/>
      <c r="M14" s="105"/>
      <c r="N14" s="121" t="s">
        <v>182</v>
      </c>
      <c r="O14" s="262"/>
    </row>
    <row r="15" spans="1:18" ht="15" thickBot="1">
      <c r="A15" s="99"/>
      <c r="B15" s="184"/>
      <c r="C15" s="184"/>
      <c r="D15" s="184"/>
      <c r="E15" s="103"/>
      <c r="F15" s="106"/>
      <c r="G15" s="106"/>
      <c r="H15" s="5" t="s">
        <v>183</v>
      </c>
      <c r="I15" s="106"/>
      <c r="J15" s="106"/>
      <c r="K15" s="5" t="s">
        <v>183</v>
      </c>
      <c r="L15" s="106"/>
      <c r="M15" s="106"/>
      <c r="N15" s="122" t="s">
        <v>183</v>
      </c>
      <c r="O15" s="262"/>
    </row>
    <row r="16" spans="1:18" ht="15" thickBot="1">
      <c r="A16" s="107">
        <v>1</v>
      </c>
      <c r="B16" s="108">
        <v>2</v>
      </c>
      <c r="C16" s="108">
        <v>3</v>
      </c>
      <c r="D16" s="108">
        <v>4</v>
      </c>
      <c r="E16" s="109">
        <v>5</v>
      </c>
      <c r="F16" s="108">
        <v>6</v>
      </c>
      <c r="G16" s="108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23">
        <v>14</v>
      </c>
      <c r="O16" s="262"/>
    </row>
    <row r="17" spans="1:15" ht="15" customHeight="1">
      <c r="A17" s="264" t="s">
        <v>19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</row>
    <row r="18" spans="1:15">
      <c r="A18" s="193">
        <v>1</v>
      </c>
      <c r="B18" s="191" t="s">
        <v>23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203"/>
    </row>
    <row r="19" spans="1:15">
      <c r="A19" s="194"/>
      <c r="B19" s="191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203"/>
    </row>
    <row r="20" spans="1:15" ht="52.2">
      <c r="A20" s="36" t="s">
        <v>31</v>
      </c>
      <c r="B20" s="84" t="s">
        <v>24</v>
      </c>
      <c r="C20" s="117" t="s">
        <v>138</v>
      </c>
      <c r="D20" s="20" t="s">
        <v>186</v>
      </c>
      <c r="E20" s="20">
        <v>1</v>
      </c>
      <c r="F20" s="20">
        <v>1</v>
      </c>
      <c r="G20" s="20">
        <v>1</v>
      </c>
      <c r="H20" s="88">
        <f>G20/F20</f>
        <v>1</v>
      </c>
      <c r="I20" s="21"/>
      <c r="J20" s="20"/>
      <c r="K20" s="20"/>
      <c r="L20" s="20"/>
      <c r="M20" s="20"/>
      <c r="N20" s="124"/>
      <c r="O20" s="15" t="s">
        <v>189</v>
      </c>
    </row>
    <row r="21" spans="1:15">
      <c r="A21" s="193" t="s">
        <v>32</v>
      </c>
      <c r="B21" s="191" t="s">
        <v>27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203"/>
    </row>
    <row r="22" spans="1:15" ht="7.95" customHeight="1">
      <c r="A22" s="194"/>
      <c r="B22" s="191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203"/>
    </row>
    <row r="23" spans="1:15" ht="30.6">
      <c r="A23" s="36" t="s">
        <v>33</v>
      </c>
      <c r="B23" s="84" t="s">
        <v>25</v>
      </c>
      <c r="C23" s="120" t="s">
        <v>135</v>
      </c>
      <c r="D23" s="20" t="s">
        <v>187</v>
      </c>
      <c r="E23" s="20">
        <v>37</v>
      </c>
      <c r="F23" s="20">
        <v>43.33</v>
      </c>
      <c r="G23" s="20">
        <v>43.33</v>
      </c>
      <c r="H23" s="88">
        <f>G23/F23</f>
        <v>1</v>
      </c>
      <c r="I23" s="21"/>
      <c r="J23" s="20"/>
      <c r="K23" s="20"/>
      <c r="L23" s="20"/>
      <c r="M23" s="20"/>
      <c r="N23" s="124"/>
      <c r="O23" s="15" t="s">
        <v>190</v>
      </c>
    </row>
    <row r="24" spans="1:15" ht="30.6">
      <c r="A24" s="36" t="s">
        <v>34</v>
      </c>
      <c r="B24" s="84" t="s">
        <v>26</v>
      </c>
      <c r="C24" s="120" t="s">
        <v>139</v>
      </c>
      <c r="D24" s="20" t="s">
        <v>188</v>
      </c>
      <c r="E24" s="20">
        <v>0</v>
      </c>
      <c r="F24" s="20">
        <v>1</v>
      </c>
      <c r="G24" s="20">
        <v>1</v>
      </c>
      <c r="H24" s="88">
        <f t="shared" ref="H24:H29" si="0">G24/F24</f>
        <v>1</v>
      </c>
      <c r="I24" s="21"/>
      <c r="J24" s="20"/>
      <c r="K24" s="20"/>
      <c r="L24" s="20"/>
      <c r="M24" s="20"/>
      <c r="N24" s="124"/>
      <c r="O24" s="15" t="s">
        <v>190</v>
      </c>
    </row>
    <row r="25" spans="1:15" ht="30.6">
      <c r="A25" s="36" t="s">
        <v>35</v>
      </c>
      <c r="B25" s="84" t="s">
        <v>28</v>
      </c>
      <c r="C25" s="120" t="s">
        <v>139</v>
      </c>
      <c r="D25" s="20" t="s">
        <v>188</v>
      </c>
      <c r="E25" s="20">
        <v>0</v>
      </c>
      <c r="F25" s="20">
        <v>1</v>
      </c>
      <c r="G25" s="20">
        <v>1</v>
      </c>
      <c r="H25" s="88">
        <f t="shared" si="0"/>
        <v>1</v>
      </c>
      <c r="I25" s="21"/>
      <c r="J25" s="20"/>
      <c r="K25" s="20"/>
      <c r="L25" s="20"/>
      <c r="M25" s="20"/>
      <c r="N25" s="124"/>
      <c r="O25" s="15" t="s">
        <v>190</v>
      </c>
    </row>
    <row r="26" spans="1:15" ht="21.6">
      <c r="A26" s="37" t="s">
        <v>36</v>
      </c>
      <c r="B26" s="115" t="s">
        <v>29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16"/>
    </row>
    <row r="27" spans="1:15" ht="21.6">
      <c r="A27" s="36" t="s">
        <v>37</v>
      </c>
      <c r="B27" s="84" t="s">
        <v>30</v>
      </c>
      <c r="C27" s="78" t="s">
        <v>141</v>
      </c>
      <c r="D27" s="20" t="s">
        <v>192</v>
      </c>
      <c r="E27" s="20">
        <v>0</v>
      </c>
      <c r="F27" s="20">
        <v>16</v>
      </c>
      <c r="G27" s="20">
        <v>16</v>
      </c>
      <c r="H27" s="88">
        <f t="shared" si="0"/>
        <v>1</v>
      </c>
      <c r="I27" s="10"/>
      <c r="J27" s="84"/>
      <c r="K27" s="84"/>
      <c r="L27" s="84"/>
      <c r="M27" s="84"/>
      <c r="N27" s="50"/>
      <c r="O27" s="15" t="s">
        <v>190</v>
      </c>
    </row>
    <row r="28" spans="1:15" ht="21.6">
      <c r="A28" s="36" t="s">
        <v>39</v>
      </c>
      <c r="B28" s="115" t="s">
        <v>38</v>
      </c>
      <c r="C28" s="60"/>
      <c r="D28" s="111"/>
      <c r="E28" s="60"/>
      <c r="F28" s="60"/>
      <c r="G28" s="60"/>
      <c r="H28" s="60"/>
      <c r="I28" s="60"/>
      <c r="J28" s="60"/>
      <c r="K28" s="60"/>
      <c r="L28" s="60"/>
      <c r="M28" s="60"/>
      <c r="N28" s="116"/>
    </row>
    <row r="29" spans="1:15" ht="40.799999999999997">
      <c r="A29" s="36" t="s">
        <v>40</v>
      </c>
      <c r="B29" s="84" t="s">
        <v>41</v>
      </c>
      <c r="C29" s="82" t="s">
        <v>143</v>
      </c>
      <c r="D29" s="20" t="s">
        <v>192</v>
      </c>
      <c r="E29" s="20">
        <v>0</v>
      </c>
      <c r="F29" s="20">
        <v>1</v>
      </c>
      <c r="G29" s="20">
        <v>1</v>
      </c>
      <c r="H29" s="88">
        <f t="shared" si="0"/>
        <v>1</v>
      </c>
      <c r="I29" s="10"/>
      <c r="J29" s="84"/>
      <c r="K29" s="84"/>
      <c r="L29" s="84"/>
      <c r="M29" s="84"/>
      <c r="N29" s="50"/>
      <c r="O29" s="15" t="s">
        <v>190</v>
      </c>
    </row>
    <row r="30" spans="1:15">
      <c r="A30" s="36"/>
      <c r="B30" s="195" t="s">
        <v>20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</row>
    <row r="31" spans="1:15" ht="20.399999999999999">
      <c r="A31" s="37" t="s">
        <v>45</v>
      </c>
      <c r="B31" s="111" t="s">
        <v>44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16"/>
    </row>
    <row r="32" spans="1:15" ht="55.2" customHeight="1">
      <c r="A32" s="36" t="s">
        <v>31</v>
      </c>
      <c r="B32" s="84" t="s">
        <v>46</v>
      </c>
      <c r="C32" s="77" t="s">
        <v>144</v>
      </c>
      <c r="D32" s="24" t="s">
        <v>193</v>
      </c>
      <c r="E32" s="20">
        <v>1</v>
      </c>
      <c r="F32" s="20">
        <v>1</v>
      </c>
      <c r="G32" s="20">
        <v>1</v>
      </c>
      <c r="H32" s="88">
        <f t="shared" ref="H32:H62" si="1">G32/F32</f>
        <v>1</v>
      </c>
      <c r="I32" s="21"/>
      <c r="J32" s="20"/>
      <c r="K32" s="20"/>
      <c r="L32" s="20"/>
      <c r="M32" s="20"/>
      <c r="N32" s="125"/>
      <c r="O32" s="15" t="s">
        <v>189</v>
      </c>
    </row>
    <row r="33" spans="1:15" ht="37.200000000000003" customHeight="1">
      <c r="A33" s="36" t="s">
        <v>47</v>
      </c>
      <c r="B33" s="84" t="s">
        <v>48</v>
      </c>
      <c r="C33" s="77" t="s">
        <v>145</v>
      </c>
      <c r="D33" s="24" t="s">
        <v>193</v>
      </c>
      <c r="E33" s="20">
        <v>1</v>
      </c>
      <c r="F33" s="20">
        <v>1</v>
      </c>
      <c r="G33" s="20">
        <v>1</v>
      </c>
      <c r="H33" s="88">
        <f t="shared" si="1"/>
        <v>1</v>
      </c>
      <c r="I33" s="21"/>
      <c r="J33" s="20"/>
      <c r="K33" s="20"/>
      <c r="L33" s="20"/>
      <c r="M33" s="20"/>
      <c r="N33" s="125"/>
      <c r="O33" s="15" t="s">
        <v>196</v>
      </c>
    </row>
    <row r="34" spans="1:15" ht="20.399999999999999">
      <c r="A34" s="36" t="s">
        <v>50</v>
      </c>
      <c r="B34" s="84" t="s">
        <v>49</v>
      </c>
      <c r="C34" s="120" t="s">
        <v>146</v>
      </c>
      <c r="D34" s="24" t="s">
        <v>186</v>
      </c>
      <c r="E34" s="20">
        <v>4</v>
      </c>
      <c r="F34" s="20">
        <v>4</v>
      </c>
      <c r="G34" s="20">
        <v>4</v>
      </c>
      <c r="H34" s="88">
        <f t="shared" si="1"/>
        <v>1</v>
      </c>
      <c r="I34" s="21"/>
      <c r="J34" s="20"/>
      <c r="K34" s="20"/>
      <c r="L34" s="20"/>
      <c r="M34" s="20"/>
      <c r="N34" s="125"/>
      <c r="O34" s="15" t="s">
        <v>189</v>
      </c>
    </row>
    <row r="35" spans="1:15">
      <c r="A35" s="37" t="s">
        <v>52</v>
      </c>
      <c r="B35" s="60" t="s">
        <v>51</v>
      </c>
      <c r="C35" s="60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16"/>
    </row>
    <row r="36" spans="1:15" ht="20.399999999999999">
      <c r="A36" s="36" t="s">
        <v>33</v>
      </c>
      <c r="B36" s="16" t="s">
        <v>53</v>
      </c>
      <c r="C36" s="51" t="s">
        <v>53</v>
      </c>
      <c r="D36" s="28" t="s">
        <v>194</v>
      </c>
      <c r="E36" s="27">
        <v>100</v>
      </c>
      <c r="F36" s="27">
        <v>100</v>
      </c>
      <c r="G36" s="27">
        <v>100</v>
      </c>
      <c r="H36" s="88">
        <f t="shared" si="1"/>
        <v>1</v>
      </c>
      <c r="I36" s="28"/>
      <c r="J36" s="28"/>
      <c r="K36" s="27"/>
      <c r="L36" s="27"/>
      <c r="M36" s="27"/>
      <c r="N36" s="125"/>
      <c r="O36" s="15" t="s">
        <v>190</v>
      </c>
    </row>
    <row r="37" spans="1:15" ht="30.6">
      <c r="A37" s="36" t="s">
        <v>34</v>
      </c>
      <c r="B37" s="16" t="s">
        <v>54</v>
      </c>
      <c r="C37" s="51" t="s">
        <v>54</v>
      </c>
      <c r="D37" s="28" t="s">
        <v>194</v>
      </c>
      <c r="E37" s="27">
        <v>100</v>
      </c>
      <c r="F37" s="27">
        <v>100</v>
      </c>
      <c r="G37" s="27">
        <v>100</v>
      </c>
      <c r="H37" s="88">
        <f t="shared" si="1"/>
        <v>1</v>
      </c>
      <c r="I37" s="28"/>
      <c r="J37" s="28"/>
      <c r="K37" s="27"/>
      <c r="L37" s="27"/>
      <c r="M37" s="27"/>
      <c r="N37" s="125"/>
      <c r="O37" s="15" t="s">
        <v>190</v>
      </c>
    </row>
    <row r="38" spans="1:15" ht="40.799999999999997" hidden="1">
      <c r="A38" s="36" t="s">
        <v>35</v>
      </c>
      <c r="B38" s="16" t="s">
        <v>55</v>
      </c>
      <c r="C38" s="73"/>
      <c r="D38" s="28"/>
      <c r="E38" s="27"/>
      <c r="F38" s="27"/>
      <c r="G38" s="27"/>
      <c r="H38" s="88" t="e">
        <f t="shared" si="1"/>
        <v>#DIV/0!</v>
      </c>
      <c r="I38" s="28"/>
      <c r="J38" s="28"/>
      <c r="K38" s="27"/>
      <c r="L38" s="27"/>
      <c r="M38" s="27"/>
      <c r="N38" s="125"/>
      <c r="O38" s="15" t="s">
        <v>190</v>
      </c>
    </row>
    <row r="39" spans="1:15" ht="51">
      <c r="A39" s="36" t="s">
        <v>58</v>
      </c>
      <c r="B39" s="16" t="s">
        <v>56</v>
      </c>
      <c r="C39" s="77" t="s">
        <v>148</v>
      </c>
      <c r="D39" s="28" t="s">
        <v>193</v>
      </c>
      <c r="E39" s="27">
        <v>0</v>
      </c>
      <c r="F39" s="27">
        <v>2</v>
      </c>
      <c r="G39" s="27">
        <v>2</v>
      </c>
      <c r="H39" s="88">
        <f t="shared" si="1"/>
        <v>1</v>
      </c>
      <c r="I39" s="28"/>
      <c r="J39" s="28"/>
      <c r="K39" s="27"/>
      <c r="L39" s="27"/>
      <c r="M39" s="27"/>
      <c r="N39" s="125"/>
      <c r="O39" s="15" t="s">
        <v>190</v>
      </c>
    </row>
    <row r="40" spans="1:15" ht="30.6">
      <c r="A40" s="36" t="s">
        <v>59</v>
      </c>
      <c r="B40" s="16" t="s">
        <v>57</v>
      </c>
      <c r="C40" s="77" t="s">
        <v>147</v>
      </c>
      <c r="D40" s="28" t="s">
        <v>195</v>
      </c>
      <c r="E40" s="27">
        <v>0</v>
      </c>
      <c r="F40" s="27">
        <v>1</v>
      </c>
      <c r="G40" s="27">
        <v>1</v>
      </c>
      <c r="H40" s="88">
        <f t="shared" si="1"/>
        <v>1</v>
      </c>
      <c r="I40" s="28"/>
      <c r="J40" s="28"/>
      <c r="K40" s="27"/>
      <c r="L40" s="27"/>
      <c r="M40" s="27"/>
      <c r="N40" s="125"/>
      <c r="O40" s="15" t="s">
        <v>190</v>
      </c>
    </row>
    <row r="41" spans="1:15">
      <c r="A41" s="37" t="s">
        <v>36</v>
      </c>
      <c r="B41" s="17" t="s">
        <v>60</v>
      </c>
      <c r="C41" s="60"/>
      <c r="D41" s="26"/>
      <c r="E41" s="34"/>
      <c r="F41" s="34"/>
      <c r="G41" s="34"/>
      <c r="H41" s="34"/>
      <c r="I41" s="34"/>
      <c r="J41" s="34"/>
      <c r="K41" s="34"/>
      <c r="L41" s="34"/>
      <c r="M41" s="34"/>
      <c r="N41" s="126"/>
    </row>
    <row r="42" spans="1:15" ht="20.399999999999999">
      <c r="A42" s="36" t="s">
        <v>37</v>
      </c>
      <c r="B42" s="16" t="s">
        <v>61</v>
      </c>
      <c r="C42" s="77" t="s">
        <v>150</v>
      </c>
      <c r="D42" s="28" t="s">
        <v>193</v>
      </c>
      <c r="E42" s="27">
        <v>1</v>
      </c>
      <c r="F42" s="27">
        <v>1</v>
      </c>
      <c r="G42" s="27">
        <v>1</v>
      </c>
      <c r="H42" s="88">
        <f t="shared" si="1"/>
        <v>1</v>
      </c>
      <c r="I42" s="31"/>
      <c r="J42" s="27"/>
      <c r="K42" s="27"/>
      <c r="L42" s="27"/>
      <c r="M42" s="27"/>
      <c r="N42" s="125"/>
      <c r="O42" s="15" t="s">
        <v>189</v>
      </c>
    </row>
    <row r="43" spans="1:15" ht="61.2">
      <c r="A43" s="36" t="s">
        <v>82</v>
      </c>
      <c r="B43" s="16" t="s">
        <v>62</v>
      </c>
      <c r="C43" s="77" t="s">
        <v>149</v>
      </c>
      <c r="D43" s="28" t="s">
        <v>193</v>
      </c>
      <c r="E43" s="27">
        <v>2</v>
      </c>
      <c r="F43" s="27">
        <v>2</v>
      </c>
      <c r="G43" s="27">
        <v>2</v>
      </c>
      <c r="H43" s="88">
        <f t="shared" si="1"/>
        <v>1</v>
      </c>
      <c r="I43" s="31"/>
      <c r="J43" s="27"/>
      <c r="K43" s="27"/>
      <c r="L43" s="27"/>
      <c r="M43" s="27"/>
      <c r="N43" s="125"/>
      <c r="O43" s="15" t="s">
        <v>189</v>
      </c>
    </row>
    <row r="44" spans="1:15" ht="20.399999999999999">
      <c r="A44" s="36" t="s">
        <v>83</v>
      </c>
      <c r="B44" s="16" t="s">
        <v>63</v>
      </c>
      <c r="C44" s="51" t="s">
        <v>63</v>
      </c>
      <c r="D44" s="28" t="s">
        <v>197</v>
      </c>
      <c r="E44" s="27">
        <v>647.6</v>
      </c>
      <c r="F44" s="27">
        <v>647.6</v>
      </c>
      <c r="G44" s="27">
        <v>647.6</v>
      </c>
      <c r="H44" s="88">
        <f t="shared" si="1"/>
        <v>1</v>
      </c>
      <c r="I44" s="31"/>
      <c r="J44" s="27"/>
      <c r="K44" s="27"/>
      <c r="L44" s="27"/>
      <c r="M44" s="27"/>
      <c r="N44" s="125"/>
      <c r="O44" s="15" t="s">
        <v>190</v>
      </c>
    </row>
    <row r="45" spans="1:15" ht="21.6">
      <c r="A45" s="36" t="s">
        <v>84</v>
      </c>
      <c r="B45" s="16" t="s">
        <v>64</v>
      </c>
      <c r="C45" s="81" t="s">
        <v>151</v>
      </c>
      <c r="D45" s="28" t="s">
        <v>186</v>
      </c>
      <c r="E45" s="27">
        <v>4</v>
      </c>
      <c r="F45" s="27">
        <v>0</v>
      </c>
      <c r="G45" s="27">
        <v>0</v>
      </c>
      <c r="H45" s="88" t="e">
        <f t="shared" si="1"/>
        <v>#DIV/0!</v>
      </c>
      <c r="I45" s="31"/>
      <c r="J45" s="27"/>
      <c r="K45" s="27"/>
      <c r="L45" s="27"/>
      <c r="M45" s="27"/>
      <c r="N45" s="125"/>
      <c r="O45" s="15" t="s">
        <v>189</v>
      </c>
    </row>
    <row r="46" spans="1:15" ht="134.4" customHeight="1">
      <c r="A46" s="36" t="s">
        <v>85</v>
      </c>
      <c r="B46" s="16" t="s">
        <v>65</v>
      </c>
      <c r="C46" s="77" t="s">
        <v>152</v>
      </c>
      <c r="D46" s="28" t="s">
        <v>187</v>
      </c>
      <c r="E46" s="27">
        <v>49</v>
      </c>
      <c r="F46" s="27">
        <v>49</v>
      </c>
      <c r="G46" s="27">
        <v>49</v>
      </c>
      <c r="H46" s="88">
        <f t="shared" si="1"/>
        <v>1</v>
      </c>
      <c r="I46" s="31"/>
      <c r="J46" s="27"/>
      <c r="K46" s="27"/>
      <c r="L46" s="27"/>
      <c r="M46" s="27"/>
      <c r="N46" s="127"/>
      <c r="O46" s="15" t="s">
        <v>190</v>
      </c>
    </row>
    <row r="47" spans="1:15" ht="51">
      <c r="A47" s="36" t="s">
        <v>86</v>
      </c>
      <c r="B47" s="16" t="s">
        <v>66</v>
      </c>
      <c r="C47" s="77" t="s">
        <v>153</v>
      </c>
      <c r="D47" s="28" t="s">
        <v>193</v>
      </c>
      <c r="E47" s="27">
        <v>1</v>
      </c>
      <c r="F47" s="27">
        <v>1</v>
      </c>
      <c r="G47" s="27">
        <v>1</v>
      </c>
      <c r="H47" s="88">
        <f t="shared" si="1"/>
        <v>1</v>
      </c>
      <c r="I47" s="31"/>
      <c r="J47" s="27"/>
      <c r="K47" s="27"/>
      <c r="L47" s="27"/>
      <c r="M47" s="27"/>
      <c r="N47" s="125"/>
      <c r="O47" s="15" t="s">
        <v>189</v>
      </c>
    </row>
    <row r="48" spans="1:15" ht="20.399999999999999">
      <c r="A48" s="36" t="s">
        <v>87</v>
      </c>
      <c r="B48" s="16" t="s">
        <v>67</v>
      </c>
      <c r="C48" s="77" t="s">
        <v>154</v>
      </c>
      <c r="D48" s="28" t="s">
        <v>198</v>
      </c>
      <c r="E48" s="27">
        <v>1772.3</v>
      </c>
      <c r="F48" s="27">
        <v>719.49</v>
      </c>
      <c r="G48" s="27">
        <v>719.49</v>
      </c>
      <c r="H48" s="88">
        <f t="shared" si="1"/>
        <v>1</v>
      </c>
      <c r="I48" s="31"/>
      <c r="J48" s="27"/>
      <c r="K48" s="27"/>
      <c r="L48" s="27"/>
      <c r="M48" s="27"/>
      <c r="N48" s="125"/>
      <c r="O48" s="15" t="s">
        <v>201</v>
      </c>
    </row>
    <row r="49" spans="1:15" ht="40.799999999999997">
      <c r="A49" s="36" t="s">
        <v>88</v>
      </c>
      <c r="B49" s="16" t="s">
        <v>55</v>
      </c>
      <c r="C49" s="77" t="s">
        <v>155</v>
      </c>
      <c r="D49" s="28" t="s">
        <v>193</v>
      </c>
      <c r="E49" s="27">
        <v>0</v>
      </c>
      <c r="F49" s="27">
        <v>1</v>
      </c>
      <c r="G49" s="27">
        <v>1</v>
      </c>
      <c r="H49" s="88">
        <f t="shared" si="1"/>
        <v>1</v>
      </c>
      <c r="I49" s="31"/>
      <c r="J49" s="27"/>
      <c r="K49" s="27"/>
      <c r="L49" s="27"/>
      <c r="M49" s="27"/>
      <c r="N49" s="125"/>
      <c r="O49" s="15" t="s">
        <v>190</v>
      </c>
    </row>
    <row r="50" spans="1:15" ht="71.400000000000006">
      <c r="A50" s="36" t="s">
        <v>89</v>
      </c>
      <c r="B50" s="16" t="s">
        <v>68</v>
      </c>
      <c r="C50" s="77" t="s">
        <v>156</v>
      </c>
      <c r="D50" s="28" t="s">
        <v>193</v>
      </c>
      <c r="E50" s="22">
        <v>0</v>
      </c>
      <c r="F50" s="27">
        <v>2</v>
      </c>
      <c r="G50" s="27">
        <v>2</v>
      </c>
      <c r="H50" s="88">
        <f t="shared" si="1"/>
        <v>1</v>
      </c>
      <c r="I50" s="31"/>
      <c r="J50" s="27"/>
      <c r="K50" s="27"/>
      <c r="L50" s="27"/>
      <c r="M50" s="27"/>
      <c r="N50" s="125"/>
      <c r="O50" s="15" t="s">
        <v>190</v>
      </c>
    </row>
    <row r="51" spans="1:15" ht="30.6">
      <c r="A51" s="36" t="s">
        <v>90</v>
      </c>
      <c r="B51" s="16" t="s">
        <v>69</v>
      </c>
      <c r="C51" s="77" t="s">
        <v>157</v>
      </c>
      <c r="D51" s="28" t="s">
        <v>193</v>
      </c>
      <c r="E51" s="22">
        <v>0</v>
      </c>
      <c r="F51" s="27">
        <v>3</v>
      </c>
      <c r="G51" s="27">
        <v>3</v>
      </c>
      <c r="H51" s="88">
        <f t="shared" si="1"/>
        <v>1</v>
      </c>
      <c r="I51" s="31"/>
      <c r="J51" s="27"/>
      <c r="K51" s="27"/>
      <c r="L51" s="27"/>
      <c r="M51" s="27"/>
      <c r="N51" s="125"/>
      <c r="O51" s="15" t="s">
        <v>190</v>
      </c>
    </row>
    <row r="52" spans="1:15" ht="20.399999999999999">
      <c r="A52" s="41" t="s">
        <v>39</v>
      </c>
      <c r="B52" s="17" t="s">
        <v>70</v>
      </c>
      <c r="C52" s="60"/>
      <c r="D52" s="42"/>
      <c r="E52" s="26"/>
      <c r="F52" s="26"/>
      <c r="G52" s="26"/>
      <c r="H52" s="26"/>
      <c r="I52" s="26"/>
      <c r="J52" s="26"/>
      <c r="K52" s="26"/>
      <c r="L52" s="26"/>
      <c r="M52" s="26"/>
      <c r="N52" s="116"/>
    </row>
    <row r="53" spans="1:15" ht="69.599999999999994">
      <c r="A53" s="36" t="s">
        <v>40</v>
      </c>
      <c r="B53" s="16" t="s">
        <v>71</v>
      </c>
      <c r="C53" s="147" t="s">
        <v>246</v>
      </c>
      <c r="D53" s="44" t="s">
        <v>200</v>
      </c>
      <c r="E53" s="44">
        <v>100</v>
      </c>
      <c r="F53" s="44">
        <v>100</v>
      </c>
      <c r="G53" s="44">
        <v>100</v>
      </c>
      <c r="H53" s="91">
        <f t="shared" si="1"/>
        <v>1</v>
      </c>
      <c r="I53" s="28"/>
      <c r="J53" s="22"/>
      <c r="K53" s="39"/>
      <c r="L53" s="39"/>
      <c r="M53" s="39"/>
      <c r="N53" s="128"/>
      <c r="O53" s="15" t="s">
        <v>202</v>
      </c>
    </row>
    <row r="54" spans="1:15" ht="55.8">
      <c r="A54" s="36" t="s">
        <v>91</v>
      </c>
      <c r="B54" s="16" t="s">
        <v>72</v>
      </c>
      <c r="C54" s="147" t="s">
        <v>250</v>
      </c>
      <c r="D54" s="44" t="s">
        <v>200</v>
      </c>
      <c r="E54" s="44">
        <v>100</v>
      </c>
      <c r="F54" s="44">
        <v>100</v>
      </c>
      <c r="G54" s="44">
        <v>100</v>
      </c>
      <c r="H54" s="91">
        <f t="shared" si="1"/>
        <v>1</v>
      </c>
      <c r="I54" s="28"/>
      <c r="J54" s="22"/>
      <c r="K54" s="39"/>
      <c r="L54" s="39"/>
      <c r="M54" s="39"/>
      <c r="N54" s="128"/>
      <c r="O54" s="15" t="s">
        <v>202</v>
      </c>
    </row>
    <row r="55" spans="1:15" ht="55.8">
      <c r="A55" s="36" t="s">
        <v>92</v>
      </c>
      <c r="B55" s="16" t="s">
        <v>73</v>
      </c>
      <c r="C55" s="147" t="s">
        <v>247</v>
      </c>
      <c r="D55" s="44" t="s">
        <v>186</v>
      </c>
      <c r="E55" s="44">
        <v>18</v>
      </c>
      <c r="F55" s="44">
        <v>18</v>
      </c>
      <c r="G55" s="44">
        <v>18</v>
      </c>
      <c r="H55" s="91">
        <f t="shared" si="1"/>
        <v>1</v>
      </c>
      <c r="I55" s="28"/>
      <c r="J55" s="22"/>
      <c r="K55" s="39"/>
      <c r="L55" s="39"/>
      <c r="M55" s="39"/>
      <c r="N55" s="128"/>
      <c r="O55" s="15" t="s">
        <v>202</v>
      </c>
    </row>
    <row r="56" spans="1:15" ht="97.2">
      <c r="A56" s="36" t="s">
        <v>93</v>
      </c>
      <c r="B56" s="16" t="s">
        <v>74</v>
      </c>
      <c r="C56" s="147" t="s">
        <v>249</v>
      </c>
      <c r="D56" s="44" t="s">
        <v>194</v>
      </c>
      <c r="E56" s="44">
        <v>100</v>
      </c>
      <c r="F56" s="44">
        <v>100</v>
      </c>
      <c r="G56" s="44">
        <v>100</v>
      </c>
      <c r="H56" s="91">
        <f t="shared" si="1"/>
        <v>1</v>
      </c>
      <c r="I56" s="28"/>
      <c r="J56" s="22"/>
      <c r="K56" s="39"/>
      <c r="L56" s="39"/>
      <c r="M56" s="39"/>
      <c r="N56" s="128"/>
      <c r="O56" s="15" t="s">
        <v>202</v>
      </c>
    </row>
    <row r="57" spans="1:15" ht="148.5" customHeight="1">
      <c r="A57" s="36" t="s">
        <v>94</v>
      </c>
      <c r="B57" s="16" t="s">
        <v>75</v>
      </c>
      <c r="C57" s="146" t="s">
        <v>251</v>
      </c>
      <c r="D57" s="44" t="s">
        <v>200</v>
      </c>
      <c r="E57" s="44">
        <v>1</v>
      </c>
      <c r="F57" s="44">
        <v>1</v>
      </c>
      <c r="G57" s="44">
        <v>1</v>
      </c>
      <c r="H57" s="91">
        <f t="shared" si="1"/>
        <v>1</v>
      </c>
      <c r="I57" s="28"/>
      <c r="J57" s="22"/>
      <c r="K57" s="39"/>
      <c r="L57" s="39"/>
      <c r="M57" s="39"/>
      <c r="N57" s="128"/>
      <c r="O57" s="15" t="s">
        <v>202</v>
      </c>
    </row>
    <row r="58" spans="1:15" ht="20.399999999999999">
      <c r="A58" s="37" t="s">
        <v>95</v>
      </c>
      <c r="B58" s="17" t="s">
        <v>76</v>
      </c>
      <c r="C58" s="148"/>
      <c r="D58" s="149"/>
      <c r="E58" s="150"/>
      <c r="F58" s="150"/>
      <c r="G58" s="150"/>
      <c r="H58" s="150"/>
      <c r="I58" s="34"/>
      <c r="J58" s="34"/>
      <c r="K58" s="34"/>
      <c r="L58" s="34"/>
      <c r="M58" s="34"/>
      <c r="N58" s="116"/>
    </row>
    <row r="59" spans="1:15" ht="20.399999999999999">
      <c r="A59" s="36" t="s">
        <v>96</v>
      </c>
      <c r="B59" s="16" t="s">
        <v>77</v>
      </c>
      <c r="C59" s="77" t="s">
        <v>159</v>
      </c>
      <c r="D59" s="44" t="s">
        <v>194</v>
      </c>
      <c r="E59" s="39">
        <v>100</v>
      </c>
      <c r="F59" s="39">
        <v>100</v>
      </c>
      <c r="G59" s="39">
        <v>100</v>
      </c>
      <c r="H59" s="88">
        <f t="shared" si="1"/>
        <v>1</v>
      </c>
      <c r="I59" s="44"/>
      <c r="J59" s="39"/>
      <c r="K59" s="39"/>
      <c r="L59" s="39"/>
      <c r="M59" s="39"/>
      <c r="N59" s="128"/>
      <c r="O59" s="15" t="s">
        <v>203</v>
      </c>
    </row>
    <row r="60" spans="1:15" ht="30.6">
      <c r="A60" s="36" t="s">
        <v>97</v>
      </c>
      <c r="B60" s="16" t="s">
        <v>78</v>
      </c>
      <c r="C60" s="77" t="s">
        <v>136</v>
      </c>
      <c r="D60" s="44" t="s">
        <v>199</v>
      </c>
      <c r="E60" s="39">
        <v>20</v>
      </c>
      <c r="F60" s="39">
        <v>20</v>
      </c>
      <c r="G60" s="39">
        <v>20</v>
      </c>
      <c r="H60" s="88">
        <f t="shared" si="1"/>
        <v>1</v>
      </c>
      <c r="I60" s="44"/>
      <c r="J60" s="39"/>
      <c r="K60" s="39"/>
      <c r="L60" s="39"/>
      <c r="M60" s="39"/>
      <c r="N60" s="128"/>
      <c r="O60" s="15" t="s">
        <v>190</v>
      </c>
    </row>
    <row r="61" spans="1:15">
      <c r="A61" s="37" t="s">
        <v>98</v>
      </c>
      <c r="B61" s="17" t="s">
        <v>79</v>
      </c>
      <c r="C61" s="60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116"/>
    </row>
    <row r="62" spans="1:15" ht="51">
      <c r="A62" s="36" t="s">
        <v>99</v>
      </c>
      <c r="B62" s="16" t="s">
        <v>80</v>
      </c>
      <c r="C62" s="77" t="s">
        <v>158</v>
      </c>
      <c r="D62" s="39" t="s">
        <v>186</v>
      </c>
      <c r="E62" s="39">
        <v>2</v>
      </c>
      <c r="F62" s="39">
        <v>3</v>
      </c>
      <c r="G62" s="39">
        <v>3</v>
      </c>
      <c r="H62" s="88">
        <f t="shared" si="1"/>
        <v>1</v>
      </c>
      <c r="I62" s="39"/>
      <c r="J62" s="39"/>
      <c r="K62" s="39"/>
      <c r="L62" s="39"/>
      <c r="M62" s="39"/>
      <c r="N62" s="129"/>
      <c r="O62" s="131" t="s">
        <v>204</v>
      </c>
    </row>
    <row r="63" spans="1:15">
      <c r="O63" s="132"/>
    </row>
    <row r="64" spans="1:15">
      <c r="O64" s="86"/>
    </row>
    <row r="65" spans="15:15">
      <c r="O65" s="86"/>
    </row>
    <row r="66" spans="15:15">
      <c r="O66" s="86"/>
    </row>
    <row r="67" spans="15:15">
      <c r="O67" s="86"/>
    </row>
    <row r="68" spans="15:15">
      <c r="O68" s="86"/>
    </row>
    <row r="69" spans="15:15">
      <c r="O69" s="86"/>
    </row>
    <row r="70" spans="15:15">
      <c r="O70" s="86"/>
    </row>
    <row r="71" spans="15:15">
      <c r="O71" s="86"/>
    </row>
    <row r="72" spans="15:15">
      <c r="O72" s="86"/>
    </row>
    <row r="73" spans="15:15">
      <c r="O73" s="86"/>
    </row>
    <row r="74" spans="15:15">
      <c r="O74" s="86"/>
    </row>
    <row r="75" spans="15:15">
      <c r="O75" s="86"/>
    </row>
    <row r="76" spans="15:15">
      <c r="O76" s="86"/>
    </row>
    <row r="77" spans="15:15">
      <c r="O77" s="86"/>
    </row>
    <row r="78" spans="15:15">
      <c r="O78" s="86"/>
    </row>
    <row r="79" spans="15:15">
      <c r="O79" s="86"/>
    </row>
    <row r="80" spans="15:15">
      <c r="O80" s="86"/>
    </row>
    <row r="81" spans="15:15">
      <c r="O81" s="86"/>
    </row>
    <row r="82" spans="15:15">
      <c r="O82" s="86"/>
    </row>
    <row r="83" spans="15:15">
      <c r="O83" s="86"/>
    </row>
    <row r="84" spans="15:15">
      <c r="O84" s="86"/>
    </row>
    <row r="85" spans="15:15">
      <c r="O85" s="86"/>
    </row>
    <row r="86" spans="15:15">
      <c r="O86" s="86"/>
    </row>
    <row r="87" spans="15:15">
      <c r="O87" s="86"/>
    </row>
    <row r="88" spans="15:15">
      <c r="O88" s="86"/>
    </row>
    <row r="89" spans="15:15">
      <c r="O89" s="86"/>
    </row>
    <row r="90" spans="15:15">
      <c r="O90" s="86"/>
    </row>
    <row r="91" spans="15:15">
      <c r="O91" s="86"/>
    </row>
    <row r="92" spans="15:15">
      <c r="O92" s="86"/>
    </row>
    <row r="93" spans="15:15">
      <c r="O93" s="86"/>
    </row>
    <row r="94" spans="15:15">
      <c r="O94" s="86"/>
    </row>
    <row r="95" spans="15:15">
      <c r="O95" s="86"/>
    </row>
    <row r="96" spans="15:15">
      <c r="O96" s="86"/>
    </row>
    <row r="97" spans="15:15">
      <c r="O97" s="86"/>
    </row>
    <row r="98" spans="15:15">
      <c r="O98" s="86"/>
    </row>
    <row r="99" spans="15:15">
      <c r="O99" s="86"/>
    </row>
    <row r="100" spans="15:15">
      <c r="O100" s="86"/>
    </row>
    <row r="101" spans="15:15">
      <c r="O101" s="86"/>
    </row>
    <row r="102" spans="15:15">
      <c r="O102" s="86"/>
    </row>
    <row r="103" spans="15:15">
      <c r="O103" s="86"/>
    </row>
    <row r="104" spans="15:15">
      <c r="O104" s="86"/>
    </row>
    <row r="105" spans="15:15">
      <c r="O105" s="86"/>
    </row>
    <row r="106" spans="15:15">
      <c r="O106" s="86"/>
    </row>
    <row r="107" spans="15:15">
      <c r="O107" s="86"/>
    </row>
    <row r="108" spans="15:15">
      <c r="O108" s="86"/>
    </row>
    <row r="109" spans="15:15">
      <c r="O109" s="86"/>
    </row>
    <row r="110" spans="15:15">
      <c r="O110" s="133"/>
    </row>
  </sheetData>
  <mergeCells count="44">
    <mergeCell ref="O11:O16"/>
    <mergeCell ref="B11:B15"/>
    <mergeCell ref="A18:A19"/>
    <mergeCell ref="B18:B19"/>
    <mergeCell ref="A17:N17"/>
    <mergeCell ref="C11:C15"/>
    <mergeCell ref="D11:D15"/>
    <mergeCell ref="F11:H11"/>
    <mergeCell ref="I11:K11"/>
    <mergeCell ref="L11:N11"/>
    <mergeCell ref="C18:C19"/>
    <mergeCell ref="D18:D19"/>
    <mergeCell ref="E18:E19"/>
    <mergeCell ref="F18:F19"/>
    <mergeCell ref="G18:G19"/>
    <mergeCell ref="K21:K22"/>
    <mergeCell ref="L21:L22"/>
    <mergeCell ref="M21:M22"/>
    <mergeCell ref="H18:H19"/>
    <mergeCell ref="I18:I19"/>
    <mergeCell ref="J18:J19"/>
    <mergeCell ref="K18:K19"/>
    <mergeCell ref="L18:L19"/>
    <mergeCell ref="F21:F22"/>
    <mergeCell ref="G21:G22"/>
    <mergeCell ref="H21:H22"/>
    <mergeCell ref="I21:I22"/>
    <mergeCell ref="J21:J22"/>
    <mergeCell ref="N21:N22"/>
    <mergeCell ref="B30:N30"/>
    <mergeCell ref="A1:N1"/>
    <mergeCell ref="A2:N2"/>
    <mergeCell ref="A3:N3"/>
    <mergeCell ref="A5:N5"/>
    <mergeCell ref="A8:N8"/>
    <mergeCell ref="A9:N9"/>
    <mergeCell ref="A7:N7"/>
    <mergeCell ref="M18:M19"/>
    <mergeCell ref="N18:N19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scale="4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topLeftCell="A43" zoomScale="110" zoomScaleNormal="80" zoomScaleSheetLayoutView="110" workbookViewId="0">
      <selection activeCell="A67" sqref="A67"/>
    </sheetView>
  </sheetViews>
  <sheetFormatPr defaultRowHeight="14.4"/>
  <cols>
    <col min="1" max="1" width="115.6640625" customWidth="1"/>
  </cols>
  <sheetData>
    <row r="1" spans="1:14" hidden="1">
      <c r="A1" s="113" t="s">
        <v>205</v>
      </c>
    </row>
    <row r="2" spans="1:14" hidden="1">
      <c r="A2" s="114" t="s">
        <v>1</v>
      </c>
    </row>
    <row r="3" spans="1:14" hidden="1">
      <c r="A3" s="114" t="s">
        <v>2</v>
      </c>
    </row>
    <row r="4" spans="1:14" hidden="1">
      <c r="A4" s="134"/>
    </row>
    <row r="5" spans="1:14" ht="15.6" hidden="1">
      <c r="A5" s="112" t="s">
        <v>206</v>
      </c>
    </row>
    <row r="6" spans="1:14" ht="15.6" hidden="1">
      <c r="A6" s="62" t="s">
        <v>207</v>
      </c>
    </row>
    <row r="7" spans="1:14" hidden="1">
      <c r="A7" s="118" t="s">
        <v>208</v>
      </c>
    </row>
    <row r="8" spans="1:14" ht="18" hidden="1">
      <c r="A8" s="135"/>
    </row>
    <row r="9" spans="1:14" ht="18" hidden="1">
      <c r="A9" s="135"/>
    </row>
    <row r="10" spans="1:14" ht="31.2" hidden="1">
      <c r="A10" s="52" t="s">
        <v>209</v>
      </c>
    </row>
    <row r="11" spans="1:14">
      <c r="A11" s="113" t="s">
        <v>205</v>
      </c>
    </row>
    <row r="12" spans="1:14">
      <c r="A12" s="114" t="s">
        <v>1</v>
      </c>
    </row>
    <row r="13" spans="1:14">
      <c r="A13" s="114" t="s">
        <v>2</v>
      </c>
    </row>
    <row r="14" spans="1:14">
      <c r="A14" s="134"/>
    </row>
    <row r="15" spans="1:14" ht="15.6">
      <c r="A15" s="112" t="s">
        <v>206</v>
      </c>
    </row>
    <row r="16" spans="1:14" ht="30" customHeight="1">
      <c r="A16" s="138" t="s">
        <v>128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">
      <c r="A17" s="118" t="s">
        <v>208</v>
      </c>
    </row>
    <row r="18" spans="1:1" ht="58.95" customHeight="1">
      <c r="A18" s="52" t="s">
        <v>245</v>
      </c>
    </row>
    <row r="19" spans="1:1" ht="15.6">
      <c r="A19" s="112" t="s">
        <v>210</v>
      </c>
    </row>
    <row r="20" spans="1:1" ht="15.6">
      <c r="A20" s="52" t="s">
        <v>211</v>
      </c>
    </row>
    <row r="21" spans="1:1" ht="45" customHeight="1">
      <c r="A21" s="140" t="s">
        <v>218</v>
      </c>
    </row>
    <row r="22" spans="1:1" ht="33" customHeight="1">
      <c r="A22" s="52" t="s">
        <v>214</v>
      </c>
    </row>
    <row r="23" spans="1:1" ht="27" customHeight="1">
      <c r="A23" s="140" t="s">
        <v>219</v>
      </c>
    </row>
    <row r="24" spans="1:1" ht="27" customHeight="1">
      <c r="A24" s="52" t="s">
        <v>222</v>
      </c>
    </row>
    <row r="25" spans="1:1" ht="27" customHeight="1">
      <c r="A25" s="52" t="s">
        <v>223</v>
      </c>
    </row>
    <row r="26" spans="1:1" ht="30.6" customHeight="1">
      <c r="A26" s="140" t="s">
        <v>220</v>
      </c>
    </row>
    <row r="27" spans="1:1" ht="25.2" customHeight="1">
      <c r="A27" s="52" t="s">
        <v>255</v>
      </c>
    </row>
    <row r="28" spans="1:1" ht="31.95" customHeight="1">
      <c r="A28" s="140" t="s">
        <v>221</v>
      </c>
    </row>
    <row r="29" spans="1:1" ht="35.4" customHeight="1">
      <c r="A29" s="52" t="s">
        <v>224</v>
      </c>
    </row>
    <row r="30" spans="1:1" ht="15.6">
      <c r="A30" s="112" t="s">
        <v>20</v>
      </c>
    </row>
    <row r="31" spans="1:1" ht="16.95" customHeight="1">
      <c r="A31" s="52" t="s">
        <v>211</v>
      </c>
    </row>
    <row r="32" spans="1:1" ht="16.95" customHeight="1">
      <c r="A32" s="140" t="s">
        <v>225</v>
      </c>
    </row>
    <row r="33" spans="1:1" ht="31.95" customHeight="1">
      <c r="A33" s="52" t="s">
        <v>216</v>
      </c>
    </row>
    <row r="34" spans="1:1" ht="18.600000000000001" customHeight="1">
      <c r="A34" s="52" t="s">
        <v>215</v>
      </c>
    </row>
    <row r="35" spans="1:1" ht="15.6">
      <c r="A35" s="139" t="s">
        <v>217</v>
      </c>
    </row>
    <row r="36" spans="1:1" ht="15.6">
      <c r="A36" s="141" t="s">
        <v>226</v>
      </c>
    </row>
    <row r="37" spans="1:1" ht="15.6">
      <c r="A37" s="139" t="s">
        <v>234</v>
      </c>
    </row>
    <row r="38" spans="1:1" ht="15.6">
      <c r="A38" s="139" t="s">
        <v>235</v>
      </c>
    </row>
    <row r="39" spans="1:1" ht="15.6">
      <c r="A39" s="141" t="s">
        <v>227</v>
      </c>
    </row>
    <row r="40" spans="1:1" ht="15.6">
      <c r="A40" s="139" t="s">
        <v>236</v>
      </c>
    </row>
    <row r="41" spans="1:1" ht="15.6">
      <c r="A41" s="139" t="s">
        <v>237</v>
      </c>
    </row>
    <row r="42" spans="1:1" ht="15.6">
      <c r="A42" s="139" t="s">
        <v>238</v>
      </c>
    </row>
    <row r="43" spans="1:1" ht="15.6">
      <c r="A43" s="139" t="s">
        <v>239</v>
      </c>
    </row>
    <row r="44" spans="1:1" ht="15.6">
      <c r="A44" s="139" t="s">
        <v>240</v>
      </c>
    </row>
    <row r="45" spans="1:1" ht="15.6">
      <c r="A45" s="139" t="s">
        <v>241</v>
      </c>
    </row>
    <row r="46" spans="1:1" ht="15.6">
      <c r="A46" s="139" t="s">
        <v>242</v>
      </c>
    </row>
    <row r="47" spans="1:1" ht="15.6">
      <c r="A47" s="141" t="s">
        <v>228</v>
      </c>
    </row>
    <row r="48" spans="1:1">
      <c r="A48" s="147" t="s">
        <v>248</v>
      </c>
    </row>
    <row r="49" spans="1:1" ht="15.6">
      <c r="A49" s="151"/>
    </row>
    <row r="50" spans="1:1" ht="15.6">
      <c r="A50" s="151"/>
    </row>
    <row r="51" spans="1:1" ht="15.6">
      <c r="A51" s="151" t="s">
        <v>229</v>
      </c>
    </row>
    <row r="52" spans="1:1" s="142" customFormat="1" ht="15.6">
      <c r="A52" s="152" t="s">
        <v>230</v>
      </c>
    </row>
    <row r="53" spans="1:1" s="142" customFormat="1" ht="15.6">
      <c r="A53" s="139" t="s">
        <v>231</v>
      </c>
    </row>
    <row r="54" spans="1:1" ht="15.6">
      <c r="A54" s="141" t="s">
        <v>233</v>
      </c>
    </row>
    <row r="55" spans="1:1" ht="31.2">
      <c r="A55" s="143" t="s">
        <v>232</v>
      </c>
    </row>
    <row r="56" spans="1:1" ht="34.200000000000003" customHeight="1">
      <c r="A56" s="144" t="s">
        <v>243</v>
      </c>
    </row>
    <row r="57" spans="1:1" ht="10.95" customHeight="1">
      <c r="A57" s="52"/>
    </row>
    <row r="58" spans="1:1" ht="10.95" customHeight="1">
      <c r="A58" s="52"/>
    </row>
    <row r="59" spans="1:1" ht="15.6" hidden="1">
      <c r="A59" s="52"/>
    </row>
    <row r="60" spans="1:1" ht="15.6" hidden="1">
      <c r="A60" s="52"/>
    </row>
    <row r="61" spans="1:1" ht="15.6" hidden="1">
      <c r="A61" s="52"/>
    </row>
    <row r="62" spans="1:1" ht="15.6" hidden="1">
      <c r="A62" s="52"/>
    </row>
    <row r="63" spans="1:1" ht="15.6" hidden="1">
      <c r="A63" s="52"/>
    </row>
    <row r="64" spans="1:1" ht="15.6" hidden="1">
      <c r="A64" s="52"/>
    </row>
    <row r="65" spans="1:1" ht="15.6" hidden="1">
      <c r="A65" s="52"/>
    </row>
    <row r="66" spans="1:1" ht="48.6" customHeight="1">
      <c r="A66" s="52" t="s">
        <v>212</v>
      </c>
    </row>
    <row r="67" spans="1:1" ht="18">
      <c r="A67" s="136"/>
    </row>
    <row r="68" spans="1:1" ht="18">
      <c r="A68" s="49" t="s">
        <v>244</v>
      </c>
    </row>
    <row r="69" spans="1:1">
      <c r="A69" s="137" t="s">
        <v>213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4"/>
  <sheetViews>
    <sheetView view="pageBreakPreview" zoomScale="60" workbookViewId="0">
      <selection activeCell="E7" sqref="E7"/>
    </sheetView>
  </sheetViews>
  <sheetFormatPr defaultRowHeight="14.4"/>
  <cols>
    <col min="4" max="4" width="17.5546875" customWidth="1"/>
    <col min="5" max="5" width="30" customWidth="1"/>
  </cols>
  <sheetData>
    <row r="2" spans="2:5" ht="23.4">
      <c r="B2" s="158" t="s">
        <v>252</v>
      </c>
      <c r="D2" s="157"/>
    </row>
    <row r="3" spans="2:5" ht="104.4" customHeight="1"/>
    <row r="4" spans="2:5" ht="76.2" customHeight="1">
      <c r="B4" s="268" t="s">
        <v>253</v>
      </c>
      <c r="C4" s="268"/>
      <c r="D4" s="268"/>
      <c r="E4" s="268"/>
    </row>
  </sheetData>
  <mergeCells count="1">
    <mergeCell ref="B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исполнение</vt:lpstr>
      <vt:lpstr>поясн.зап к отчету о реал МП</vt:lpstr>
      <vt:lpstr>итог.отчет о вып плана реал МП</vt:lpstr>
      <vt:lpstr>аналит.записка к отчету</vt:lpstr>
      <vt:lpstr>оценка эф МП</vt:lpstr>
      <vt:lpstr>Аналит.записка к оценке</vt:lpstr>
      <vt:lpstr>Лист1</vt:lpstr>
      <vt:lpstr>'аналит.записка к отчету'!_Hlk96338112</vt:lpstr>
      <vt:lpstr>'Аналит.записка к оценке'!Область_печати</vt:lpstr>
      <vt:lpstr>'итог.отчет о вып плана реал МП'!Область_печати</vt:lpstr>
      <vt:lpstr>'оценка эф МП'!Область_печати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79823810666</dc:creator>
  <cp:lastModifiedBy>79823810666</cp:lastModifiedBy>
  <cp:lastPrinted>2023-03-22T12:20:54Z</cp:lastPrinted>
  <dcterms:created xsi:type="dcterms:W3CDTF">2023-02-06T07:11:56Z</dcterms:created>
  <dcterms:modified xsi:type="dcterms:W3CDTF">2023-03-22T12:24:15Z</dcterms:modified>
</cp:coreProperties>
</file>