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35" windowWidth="11355" windowHeight="6150" activeTab="1"/>
  </bookViews>
  <sheets>
    <sheet name="Приложение 7рабочая табл." sheetId="1" r:id="rId1"/>
    <sheet name="Приложение 10 " sheetId="2" r:id="rId2"/>
  </sheets>
  <definedNames/>
  <calcPr fullCalcOnLoad="1"/>
</workbook>
</file>

<file path=xl/sharedStrings.xml><?xml version="1.0" encoding="utf-8"?>
<sst xmlns="http://schemas.openxmlformats.org/spreadsheetml/2006/main" count="141" uniqueCount="94">
  <si>
    <t>Наименование муниципальной программы</t>
  </si>
  <si>
    <t>Дата и номер Решения СД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</si>
  <si>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</si>
  <si>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</si>
  <si>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</si>
  <si>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15 от 30.03.2007 года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</si>
  <si>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</si>
  <si>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</si>
  <si>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</si>
  <si>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</si>
  <si>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</si>
  <si>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</si>
  <si>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</si>
  <si>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Решение Совета депутатов ГМР  № 133 от 22.12.2006 года, в ред. решении от 25.01.2008 год № 3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</si>
  <si>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</si>
  <si>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</si>
  <si>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>Организация  социально-досугового отделения  пр программе " Третий возраст -  новые возможности"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</si>
  <si>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</si>
  <si>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</si>
  <si>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</si>
  <si>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</si>
  <si>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</si>
  <si>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</si>
  <si>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</si>
  <si>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Раздел</t>
  </si>
  <si>
    <t>0410</t>
  </si>
  <si>
    <t>0412</t>
  </si>
  <si>
    <t>0405</t>
  </si>
  <si>
    <t>0114</t>
  </si>
  <si>
    <t>0910</t>
  </si>
  <si>
    <t>0501</t>
  </si>
  <si>
    <t>0604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</si>
  <si>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</si>
  <si>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</si>
  <si>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</si>
  <si>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</si>
  <si>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</si>
  <si>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</si>
  <si>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t>1003</t>
  </si>
  <si>
    <t>Приложение   7</t>
  </si>
  <si>
    <t>к Решению Совета депутатов</t>
  </si>
  <si>
    <t>Гатчинского муниципального района</t>
  </si>
  <si>
    <r>
      <t xml:space="preserve">МЦП </t>
    </r>
    <r>
      <rPr>
        <b/>
        <sz val="12"/>
        <rFont val="Times New Roman"/>
        <family val="1"/>
      </rPr>
      <t xml:space="preserve">«Дополнительные меры социальной поддержки жителей Гатчинского муниципального района в виде адресных выплат» </t>
    </r>
  </si>
  <si>
    <r>
      <t xml:space="preserve">МЦП </t>
    </r>
    <r>
      <rPr>
        <b/>
        <sz val="12"/>
        <rFont val="Times New Roman"/>
        <family val="1"/>
      </rPr>
      <t xml:space="preserve"> «Каждому ребенку тепло семейного очага» </t>
    </r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</si>
  <si>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</si>
  <si>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</si>
  <si>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</si>
  <si>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</si>
  <si>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</si>
  <si>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</si>
  <si>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</si>
  <si>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1102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</si>
  <si>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</si>
  <si>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</si>
  <si>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0404</t>
  </si>
  <si>
    <t>Решение Совета депутатов ГМР  №     от   25.09.2009 года</t>
  </si>
  <si>
    <t>Решение Совета депутатов ГМР  № 79от 31.10.2008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</si>
  <si>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</si>
  <si>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</si>
  <si>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</si>
  <si>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</si>
  <si>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</si>
  <si>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Распределение бюджетных ассигнований на реализацию муниципальных целевых программ  на 2010 год</t>
  </si>
  <si>
    <t>№       от                   2009 года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</si>
  <si>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</si>
  <si>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</si>
  <si>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</si>
  <si>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</si>
  <si>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</si>
  <si>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</si>
  <si>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</si>
  <si>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</si>
  <si>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</si>
  <si>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Всего по программам</t>
  </si>
  <si>
    <t>Утверждено  на 2009 год (тыс.руб.)</t>
  </si>
  <si>
    <t>Проект   на 2010 год, (тыс.руб.)</t>
  </si>
  <si>
    <t>Дата и номер постановления администрации</t>
  </si>
  <si>
    <t>1.1.</t>
  </si>
  <si>
    <t>1.2.</t>
  </si>
  <si>
    <t>1.3.</t>
  </si>
  <si>
    <t>1.4.</t>
  </si>
  <si>
    <t>1.5.</t>
  </si>
  <si>
    <t>Подпрограмма № 5 "Развитие физической культуры, спорта"</t>
  </si>
  <si>
    <t>Подпрограмма  № 1  "Создание условий для устойчивого экономического развития"</t>
  </si>
  <si>
    <t>Подпрограмма № 2  "Обеспечение безопасности"</t>
  </si>
  <si>
    <t>Подпрограмма № 3  "ЖКХ, содержание автомобильных дорог и благоустройство территории"</t>
  </si>
  <si>
    <t>Подпрограмма   № 4 "Развитие культуры, организация праздничных мероприятий"</t>
  </si>
  <si>
    <t>Распределение бюджетных ассигнований на реализацию муниципальных целевых программ  за счет средств бюджета Кобринского сельского поселения на 2016 год</t>
  </si>
  <si>
    <t xml:space="preserve">Муниципальная программа "Социально-экономическое развитие муниципального образования Кобринское сельское поселение  Гатчинского муниципального района  Ленинградской области на 2016 год" </t>
  </si>
  <si>
    <t>Бюджет  на 2016 год, (тыс. руб.)</t>
  </si>
  <si>
    <t>Приложение  10</t>
  </si>
  <si>
    <t>Кобринского сельского поселения</t>
  </si>
  <si>
    <t>Постановление администрации  Кобринского СП  № 452 от 15.10.15  (в ред. от 13.11.16 № 499, от 29.03.16 № 53</t>
  </si>
  <si>
    <t>№ 39 от 29.09 2016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</si>
</sst>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9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34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2" fontId="15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0" fontId="16" fillId="0" borderId="11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wrapText="1"/>
    </xf>
    <xf numFmtId="164" fontId="3" fillId="0" borderId="17" xfId="0" applyNumberFormat="1" applyFont="1" applyBorder="1" applyAlignment="1">
      <alignment horizontal="center" wrapText="1"/>
    </xf>
    <xf numFmtId="164" fontId="0" fillId="0" borderId="18" xfId="0" applyNumberForma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Fill="1" applyBorder="1" applyAlignment="1">
      <alignment vertical="top" wrapText="1"/>
    </xf>
    <xf numFmtId="0" fontId="11" fillId="0" borderId="16" xfId="0" applyFont="1" applyBorder="1" applyAlignment="1">
      <alignment horizontal="center" wrapText="1"/>
    </xf>
    <xf numFmtId="2" fontId="16" fillId="0" borderId="16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164" fontId="0" fillId="0" borderId="20" xfId="0" applyNumberForma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horizont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2" fontId="15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3">
      <selection activeCell="I41" sqref="I41"/>
    </sheetView>
  </sheetViews>
  <sheetFormatPr defaultColWidth="9.00390625" defaultRowHeight="12.75"/>
  <cols>
    <col min="1" max="1" width="4.375" style="28" customWidth="1"/>
    <col min="2" max="2" width="37.25390625" style="0" customWidth="1"/>
    <col min="3" max="3" width="7.25390625" style="10" customWidth="1"/>
    <col min="4" max="4" width="16.25390625" style="22" customWidth="1"/>
    <col min="5" max="5" width="17.25390625" style="36" customWidth="1"/>
    <col min="6" max="6" width="21.25390625" style="8" customWidth="1"/>
    <col min="7" max="7" width="14.75390625" style="8" customWidth="1"/>
    <col min="8" max="8" width="13.625" style="8" bestFit="1" customWidth="1"/>
    <col min="9" max="9" width="12.625" style="8" customWidth="1"/>
    <col min="10" max="10" width="14.25390625" style="8" customWidth="1"/>
    <col min="11" max="11" width="0.12890625" style="35" customWidth="1"/>
  </cols>
  <sheetData>
    <row r="1" ht="14.25" customHeight="1" hidden="1">
      <c r="D1" s="18"/>
    </row>
    <row r="2" ht="14.25" customHeight="1" hidden="1">
      <c r="D2" s="18"/>
    </row>
    <row r="3" spans="4:10" ht="14.25" customHeight="1">
      <c r="D3" s="18"/>
      <c r="E3" s="65" t="s">
        <v>39</v>
      </c>
      <c r="F3" s="65"/>
      <c r="G3" s="65"/>
      <c r="H3"/>
      <c r="I3"/>
      <c r="J3"/>
    </row>
    <row r="4" spans="4:10" ht="14.25" customHeight="1">
      <c r="D4" s="18"/>
      <c r="E4" s="37" t="s">
        <v>40</v>
      </c>
      <c r="F4" s="24"/>
      <c r="G4" s="23"/>
      <c r="H4" s="23"/>
      <c r="I4" s="23"/>
      <c r="J4" s="24"/>
    </row>
    <row r="5" spans="4:10" ht="14.25" customHeight="1">
      <c r="D5" s="18"/>
      <c r="E5" s="37" t="s">
        <v>41</v>
      </c>
      <c r="F5" s="24"/>
      <c r="G5" s="23"/>
      <c r="H5" s="23"/>
      <c r="I5" s="23"/>
      <c r="J5" s="24"/>
    </row>
    <row r="6" spans="4:10" ht="14.25" customHeight="1">
      <c r="D6" s="18"/>
      <c r="E6" s="37" t="s">
        <v>63</v>
      </c>
      <c r="F6" s="24"/>
      <c r="G6" s="23"/>
      <c r="H6" s="23"/>
      <c r="I6" s="23"/>
      <c r="J6" s="24"/>
    </row>
    <row r="7" spans="4:10" ht="13.5" customHeight="1">
      <c r="D7" s="18"/>
      <c r="E7" s="38"/>
      <c r="F7" s="23"/>
      <c r="G7" s="23"/>
      <c r="H7" s="23"/>
      <c r="I7" s="23"/>
      <c r="J7" s="23"/>
    </row>
    <row r="8" ht="14.25" customHeight="1" hidden="1">
      <c r="D8" s="18"/>
    </row>
    <row r="9" spans="1:10" ht="22.5" customHeight="1">
      <c r="A9" s="67" t="s">
        <v>62</v>
      </c>
      <c r="B9" s="67"/>
      <c r="C9" s="67"/>
      <c r="D9" s="67"/>
      <c r="E9" s="67"/>
      <c r="F9" s="67"/>
      <c r="G9" s="67"/>
      <c r="H9" s="67"/>
      <c r="I9" s="67"/>
      <c r="J9" s="67"/>
    </row>
    <row r="10" ht="4.5" customHeight="1" thickBot="1">
      <c r="D10" s="18"/>
    </row>
    <row r="11" ht="13.5" hidden="1" thickBot="1">
      <c r="D11" s="18"/>
    </row>
    <row r="12" spans="1:11" ht="66" customHeight="1">
      <c r="A12" s="25" t="s">
        <v>2</v>
      </c>
      <c r="B12" s="5" t="s">
        <v>0</v>
      </c>
      <c r="C12" s="11" t="s">
        <v>24</v>
      </c>
      <c r="D12" s="6" t="s">
        <v>1</v>
      </c>
      <c r="E12" s="39" t="s">
        <v>14</v>
      </c>
      <c r="F12" s="5" t="s">
        <v>74</v>
      </c>
      <c r="G12" s="5" t="s">
        <v>59</v>
      </c>
      <c r="H12" s="5" t="s">
        <v>64</v>
      </c>
      <c r="I12" s="5" t="s">
        <v>60</v>
      </c>
      <c r="J12" s="31" t="s">
        <v>75</v>
      </c>
      <c r="K12" s="43" t="s">
        <v>65</v>
      </c>
    </row>
    <row r="13" spans="1:11" ht="81" customHeight="1">
      <c r="A13" s="26">
        <v>1</v>
      </c>
      <c r="B13" s="2" t="s">
        <v>42</v>
      </c>
      <c r="C13" s="12">
        <v>1003</v>
      </c>
      <c r="D13" s="19" t="s">
        <v>13</v>
      </c>
      <c r="E13" s="40" t="s">
        <v>3</v>
      </c>
      <c r="F13" s="9">
        <v>6400</v>
      </c>
      <c r="G13" s="9">
        <v>6400</v>
      </c>
      <c r="H13" s="9">
        <v>7000</v>
      </c>
      <c r="I13" s="9"/>
      <c r="J13" s="32">
        <f>H13+I13</f>
        <v>7000</v>
      </c>
      <c r="K13" s="44">
        <f>H13/G13*100</f>
        <v>109.375</v>
      </c>
    </row>
    <row r="14" spans="1:11" ht="46.5" customHeight="1">
      <c r="A14" s="26">
        <v>2</v>
      </c>
      <c r="B14" s="2" t="s">
        <v>43</v>
      </c>
      <c r="C14" s="12">
        <v>1003</v>
      </c>
      <c r="D14" s="19" t="s">
        <v>5</v>
      </c>
      <c r="E14" s="40" t="s">
        <v>3</v>
      </c>
      <c r="F14" s="9">
        <v>500</v>
      </c>
      <c r="G14" s="9">
        <v>500</v>
      </c>
      <c r="H14" s="9">
        <v>300</v>
      </c>
      <c r="I14" s="9"/>
      <c r="J14" s="32">
        <f aca="true" t="shared" si="0" ref="J14:J40">H14+I14</f>
        <v>300</v>
      </c>
      <c r="K14" s="44">
        <f aca="true" t="shared" si="1" ref="K14:K46">H14/G14*100</f>
        <v>60</v>
      </c>
    </row>
    <row r="15" spans="1:11" ht="46.5" customHeight="1">
      <c r="A15" s="26">
        <v>4</v>
      </c>
      <c r="B15" s="2" t="s">
        <v>16</v>
      </c>
      <c r="C15" s="12">
        <v>1002</v>
      </c>
      <c r="D15" s="19" t="s">
        <v>56</v>
      </c>
      <c r="E15" s="40" t="s">
        <v>3</v>
      </c>
      <c r="F15" s="9">
        <v>500</v>
      </c>
      <c r="G15" s="9">
        <v>500</v>
      </c>
      <c r="H15" s="9">
        <v>1530</v>
      </c>
      <c r="I15" s="9">
        <v>-530</v>
      </c>
      <c r="J15" s="32">
        <f t="shared" si="0"/>
        <v>1000</v>
      </c>
      <c r="K15" s="44">
        <f t="shared" si="1"/>
        <v>306</v>
      </c>
    </row>
    <row r="16" spans="1:11" ht="66.75" customHeight="1">
      <c r="A16" s="26">
        <v>5</v>
      </c>
      <c r="B16" s="2" t="s">
        <v>34</v>
      </c>
      <c r="C16" s="12" t="s">
        <v>38</v>
      </c>
      <c r="D16" s="19" t="s">
        <v>35</v>
      </c>
      <c r="E16" s="40" t="s">
        <v>3</v>
      </c>
      <c r="F16" s="9">
        <v>5800</v>
      </c>
      <c r="G16" s="9">
        <f>5800+670.6</f>
        <v>6470.6</v>
      </c>
      <c r="H16" s="9">
        <v>17244</v>
      </c>
      <c r="I16" s="9"/>
      <c r="J16" s="32">
        <f t="shared" si="0"/>
        <v>17244</v>
      </c>
      <c r="K16" s="44">
        <f t="shared" si="1"/>
        <v>266.49769727691404</v>
      </c>
    </row>
    <row r="17" spans="1:11" ht="57" customHeight="1">
      <c r="A17" s="26">
        <v>6</v>
      </c>
      <c r="B17" s="2" t="s">
        <v>33</v>
      </c>
      <c r="C17" s="12">
        <v>1003</v>
      </c>
      <c r="D17" s="19" t="s">
        <v>32</v>
      </c>
      <c r="E17" s="41" t="s">
        <v>22</v>
      </c>
      <c r="F17" s="9">
        <v>0</v>
      </c>
      <c r="G17" s="9">
        <v>0</v>
      </c>
      <c r="H17" s="9">
        <v>0</v>
      </c>
      <c r="I17" s="9"/>
      <c r="J17" s="32">
        <f t="shared" si="0"/>
        <v>0</v>
      </c>
      <c r="K17" s="44"/>
    </row>
    <row r="18" spans="1:11" ht="69" customHeight="1">
      <c r="A18" s="26">
        <v>7</v>
      </c>
      <c r="B18" s="2" t="s">
        <v>66</v>
      </c>
      <c r="C18" s="12">
        <v>1003</v>
      </c>
      <c r="D18" s="19" t="s">
        <v>67</v>
      </c>
      <c r="E18" s="40" t="s">
        <v>4</v>
      </c>
      <c r="F18" s="9">
        <v>2500</v>
      </c>
      <c r="G18" s="9">
        <v>0</v>
      </c>
      <c r="H18" s="9">
        <v>200</v>
      </c>
      <c r="I18" s="9"/>
      <c r="J18" s="32">
        <f t="shared" si="0"/>
        <v>200</v>
      </c>
      <c r="K18" s="44"/>
    </row>
    <row r="19" spans="1:11" ht="81" customHeight="1" hidden="1">
      <c r="A19" s="26">
        <v>8</v>
      </c>
      <c r="B19" s="7" t="s">
        <v>61</v>
      </c>
      <c r="C19" s="13" t="s">
        <v>30</v>
      </c>
      <c r="D19" s="19"/>
      <c r="E19" s="40" t="s">
        <v>4</v>
      </c>
      <c r="F19" s="9">
        <v>1367</v>
      </c>
      <c r="G19" s="9">
        <v>0</v>
      </c>
      <c r="H19" s="9">
        <v>0</v>
      </c>
      <c r="I19" s="9"/>
      <c r="J19" s="32">
        <f t="shared" si="0"/>
        <v>0</v>
      </c>
      <c r="K19" s="44"/>
    </row>
    <row r="20" spans="1:11" ht="53.25" customHeight="1">
      <c r="A20" s="26">
        <v>9</v>
      </c>
      <c r="B20" s="2" t="s">
        <v>44</v>
      </c>
      <c r="C20" s="12" t="s">
        <v>25</v>
      </c>
      <c r="D20" s="19" t="s">
        <v>9</v>
      </c>
      <c r="E20" s="40" t="s">
        <v>4</v>
      </c>
      <c r="F20" s="9">
        <v>2100</v>
      </c>
      <c r="G20" s="9">
        <v>2100</v>
      </c>
      <c r="H20" s="9">
        <v>2000</v>
      </c>
      <c r="I20" s="9"/>
      <c r="J20" s="32">
        <f t="shared" si="0"/>
        <v>2000</v>
      </c>
      <c r="K20" s="44">
        <f t="shared" si="1"/>
        <v>95.23809523809523</v>
      </c>
    </row>
    <row r="21" spans="1:11" ht="69" customHeight="1">
      <c r="A21" s="26">
        <v>10</v>
      </c>
      <c r="B21" s="2" t="s">
        <v>57</v>
      </c>
      <c r="C21" s="12" t="s">
        <v>26</v>
      </c>
      <c r="D21" s="19" t="s">
        <v>10</v>
      </c>
      <c r="E21" s="40" t="s">
        <v>4</v>
      </c>
      <c r="F21" s="9">
        <v>900</v>
      </c>
      <c r="G21" s="9">
        <v>900</v>
      </c>
      <c r="H21" s="9">
        <v>900</v>
      </c>
      <c r="I21" s="9"/>
      <c r="J21" s="32">
        <f t="shared" si="0"/>
        <v>900</v>
      </c>
      <c r="K21" s="44">
        <f t="shared" si="1"/>
        <v>100</v>
      </c>
    </row>
    <row r="22" spans="1:11" ht="68.25" customHeight="1">
      <c r="A22" s="69">
        <v>11</v>
      </c>
      <c r="B22" s="70" t="s">
        <v>53</v>
      </c>
      <c r="C22" s="14" t="s">
        <v>54</v>
      </c>
      <c r="D22" s="71" t="s">
        <v>55</v>
      </c>
      <c r="E22" s="42" t="s">
        <v>4</v>
      </c>
      <c r="F22" s="29">
        <v>1800</v>
      </c>
      <c r="G22" s="29">
        <v>1800</v>
      </c>
      <c r="H22" s="29">
        <v>1800</v>
      </c>
      <c r="I22" s="29"/>
      <c r="J22" s="32">
        <f t="shared" si="0"/>
        <v>1800</v>
      </c>
      <c r="K22" s="44">
        <f t="shared" si="1"/>
        <v>100</v>
      </c>
    </row>
    <row r="23" spans="1:11" ht="82.5" customHeight="1">
      <c r="A23" s="69"/>
      <c r="B23" s="70"/>
      <c r="C23" s="14" t="s">
        <v>27</v>
      </c>
      <c r="D23" s="71"/>
      <c r="E23" s="40" t="s">
        <v>3</v>
      </c>
      <c r="F23" s="29">
        <v>0</v>
      </c>
      <c r="G23" s="29">
        <v>1000</v>
      </c>
      <c r="H23" s="29">
        <v>2000</v>
      </c>
      <c r="I23" s="29">
        <v>-1000</v>
      </c>
      <c r="J23" s="32">
        <f t="shared" si="0"/>
        <v>1000</v>
      </c>
      <c r="K23" s="44">
        <f t="shared" si="1"/>
        <v>200</v>
      </c>
    </row>
    <row r="24" spans="1:11" ht="79.5" customHeight="1">
      <c r="A24" s="26">
        <v>12</v>
      </c>
      <c r="B24" s="2" t="s">
        <v>45</v>
      </c>
      <c r="C24" s="12" t="s">
        <v>27</v>
      </c>
      <c r="D24" s="19" t="s">
        <v>6</v>
      </c>
      <c r="E24" s="42" t="s">
        <v>4</v>
      </c>
      <c r="F24" s="29">
        <v>120</v>
      </c>
      <c r="G24" s="29">
        <v>120</v>
      </c>
      <c r="H24" s="29">
        <v>300</v>
      </c>
      <c r="I24" s="29">
        <v>-180</v>
      </c>
      <c r="J24" s="32">
        <f t="shared" si="0"/>
        <v>120</v>
      </c>
      <c r="K24" s="44">
        <f t="shared" si="1"/>
        <v>250</v>
      </c>
    </row>
    <row r="25" spans="1:11" ht="50.25" customHeight="1">
      <c r="A25" s="26">
        <v>13</v>
      </c>
      <c r="B25" s="7" t="s">
        <v>15</v>
      </c>
      <c r="C25" s="13" t="s">
        <v>28</v>
      </c>
      <c r="D25" s="20"/>
      <c r="E25" s="42" t="s">
        <v>4</v>
      </c>
      <c r="F25" s="9">
        <v>1220</v>
      </c>
      <c r="G25" s="29">
        <v>1220</v>
      </c>
      <c r="H25" s="29">
        <v>1220</v>
      </c>
      <c r="I25" s="29"/>
      <c r="J25" s="32">
        <f t="shared" si="0"/>
        <v>1220</v>
      </c>
      <c r="K25" s="44">
        <f t="shared" si="1"/>
        <v>100</v>
      </c>
    </row>
    <row r="26" spans="1:11" ht="78.75">
      <c r="A26" s="26">
        <v>14</v>
      </c>
      <c r="B26" s="27" t="s">
        <v>46</v>
      </c>
      <c r="C26" s="12" t="s">
        <v>29</v>
      </c>
      <c r="D26" s="19" t="s">
        <v>7</v>
      </c>
      <c r="E26" s="42" t="s">
        <v>8</v>
      </c>
      <c r="F26" s="30">
        <f>SUM(F27:F36)</f>
        <v>12490.6</v>
      </c>
      <c r="G26" s="30">
        <f>SUM(G27:G36)</f>
        <v>11690.599999999999</v>
      </c>
      <c r="H26" s="30">
        <f>SUM(H27:H36)</f>
        <v>17356</v>
      </c>
      <c r="I26" s="30">
        <v>-4865.4</v>
      </c>
      <c r="J26" s="33">
        <f>H26+I26</f>
        <v>12490.6</v>
      </c>
      <c r="K26" s="44">
        <f t="shared" si="1"/>
        <v>148.46115682685237</v>
      </c>
    </row>
    <row r="27" spans="1:11" ht="24.75">
      <c r="A27" s="26"/>
      <c r="B27" s="4" t="s">
        <v>21</v>
      </c>
      <c r="C27" s="12" t="s">
        <v>29</v>
      </c>
      <c r="D27" s="21"/>
      <c r="E27" s="42" t="s">
        <v>8</v>
      </c>
      <c r="F27" s="30">
        <v>390</v>
      </c>
      <c r="G27" s="30">
        <v>390</v>
      </c>
      <c r="H27" s="30">
        <v>434</v>
      </c>
      <c r="I27" s="30"/>
      <c r="J27" s="33"/>
      <c r="K27" s="44">
        <f t="shared" si="1"/>
        <v>111.28205128205128</v>
      </c>
    </row>
    <row r="28" spans="1:11" ht="47.25">
      <c r="A28" s="26"/>
      <c r="B28" s="4" t="s">
        <v>50</v>
      </c>
      <c r="C28" s="12" t="s">
        <v>29</v>
      </c>
      <c r="D28" s="19"/>
      <c r="E28" s="42" t="s">
        <v>8</v>
      </c>
      <c r="F28" s="30">
        <v>5075</v>
      </c>
      <c r="G28" s="30">
        <v>5075</v>
      </c>
      <c r="H28" s="30">
        <v>5531</v>
      </c>
      <c r="I28" s="30"/>
      <c r="J28" s="33"/>
      <c r="K28" s="44">
        <f t="shared" si="1"/>
        <v>108.98522167487685</v>
      </c>
    </row>
    <row r="29" spans="1:11" ht="31.5">
      <c r="A29" s="26"/>
      <c r="B29" s="4" t="s">
        <v>18</v>
      </c>
      <c r="C29" s="12" t="s">
        <v>29</v>
      </c>
      <c r="D29" s="19"/>
      <c r="E29" s="42" t="s">
        <v>8</v>
      </c>
      <c r="F29" s="30">
        <v>353</v>
      </c>
      <c r="G29" s="30">
        <f>353-148.12</f>
        <v>204.88</v>
      </c>
      <c r="H29" s="30">
        <v>385</v>
      </c>
      <c r="I29" s="30"/>
      <c r="J29" s="33"/>
      <c r="K29" s="44">
        <f t="shared" si="1"/>
        <v>187.91487700117142</v>
      </c>
    </row>
    <row r="30" spans="1:11" ht="31.5">
      <c r="A30" s="26"/>
      <c r="B30" s="4" t="s">
        <v>19</v>
      </c>
      <c r="C30" s="12" t="s">
        <v>29</v>
      </c>
      <c r="D30" s="19"/>
      <c r="E30" s="42" t="s">
        <v>8</v>
      </c>
      <c r="F30" s="30">
        <v>223</v>
      </c>
      <c r="G30" s="30">
        <v>223</v>
      </c>
      <c r="H30" s="30">
        <v>245</v>
      </c>
      <c r="I30" s="30"/>
      <c r="J30" s="33"/>
      <c r="K30" s="44">
        <f t="shared" si="1"/>
        <v>109.86547085201795</v>
      </c>
    </row>
    <row r="31" spans="1:11" ht="24.75">
      <c r="A31" s="26"/>
      <c r="B31" s="4" t="s">
        <v>49</v>
      </c>
      <c r="C31" s="12" t="s">
        <v>29</v>
      </c>
      <c r="D31" s="19"/>
      <c r="E31" s="42" t="s">
        <v>8</v>
      </c>
      <c r="F31" s="30">
        <v>490</v>
      </c>
      <c r="G31" s="30">
        <f>490-288.9</f>
        <v>201.10000000000002</v>
      </c>
      <c r="H31" s="30">
        <v>526</v>
      </c>
      <c r="I31" s="30"/>
      <c r="J31" s="33"/>
      <c r="K31" s="44">
        <f t="shared" si="1"/>
        <v>261.56141223272004</v>
      </c>
    </row>
    <row r="32" spans="1:11" ht="24.75">
      <c r="A32" s="26"/>
      <c r="B32" s="4" t="s">
        <v>47</v>
      </c>
      <c r="C32" s="12" t="s">
        <v>29</v>
      </c>
      <c r="D32" s="19"/>
      <c r="E32" s="42" t="s">
        <v>8</v>
      </c>
      <c r="F32" s="30">
        <v>673</v>
      </c>
      <c r="G32" s="30">
        <v>673</v>
      </c>
      <c r="H32" s="30">
        <v>733</v>
      </c>
      <c r="I32" s="30"/>
      <c r="J32" s="33"/>
      <c r="K32" s="44">
        <f t="shared" si="1"/>
        <v>108.91530460624071</v>
      </c>
    </row>
    <row r="33" spans="1:11" ht="16.5" customHeight="1">
      <c r="A33" s="26"/>
      <c r="B33" s="4" t="s">
        <v>20</v>
      </c>
      <c r="C33" s="12" t="s">
        <v>29</v>
      </c>
      <c r="D33" s="20"/>
      <c r="E33" s="42" t="s">
        <v>8</v>
      </c>
      <c r="F33" s="30">
        <v>3700</v>
      </c>
      <c r="G33" s="30">
        <v>3700</v>
      </c>
      <c r="H33" s="30">
        <v>5500</v>
      </c>
      <c r="I33" s="30"/>
      <c r="J33" s="33"/>
      <c r="K33" s="44">
        <f t="shared" si="1"/>
        <v>148.64864864864865</v>
      </c>
    </row>
    <row r="34" spans="1:11" ht="31.5" customHeight="1">
      <c r="A34" s="26"/>
      <c r="B34" s="2" t="s">
        <v>17</v>
      </c>
      <c r="C34" s="12" t="s">
        <v>29</v>
      </c>
      <c r="D34" s="20"/>
      <c r="E34" s="42" t="s">
        <v>8</v>
      </c>
      <c r="F34" s="30">
        <v>207</v>
      </c>
      <c r="G34" s="30">
        <f>207-1.2</f>
        <v>205.8</v>
      </c>
      <c r="H34" s="30">
        <v>228</v>
      </c>
      <c r="I34" s="30"/>
      <c r="J34" s="33"/>
      <c r="K34" s="44">
        <f t="shared" si="1"/>
        <v>110.7871720116618</v>
      </c>
    </row>
    <row r="35" spans="1:11" ht="30.75" customHeight="1">
      <c r="A35" s="26"/>
      <c r="B35" s="2" t="s">
        <v>48</v>
      </c>
      <c r="C35" s="12" t="s">
        <v>29</v>
      </c>
      <c r="D35" s="20"/>
      <c r="E35" s="42" t="s">
        <v>8</v>
      </c>
      <c r="F35" s="30">
        <v>567</v>
      </c>
      <c r="G35" s="30">
        <f>567-319.31</f>
        <v>247.69</v>
      </c>
      <c r="H35" s="30">
        <v>538</v>
      </c>
      <c r="I35" s="30"/>
      <c r="J35" s="33"/>
      <c r="K35" s="44">
        <f t="shared" si="1"/>
        <v>217.20699261173243</v>
      </c>
    </row>
    <row r="36" spans="1:11" ht="67.5" customHeight="1">
      <c r="A36" s="26"/>
      <c r="B36" s="2" t="s">
        <v>37</v>
      </c>
      <c r="C36" s="12" t="s">
        <v>29</v>
      </c>
      <c r="D36" s="20"/>
      <c r="E36" s="42" t="s">
        <v>8</v>
      </c>
      <c r="F36" s="30">
        <v>812.6</v>
      </c>
      <c r="G36" s="30">
        <f>812.6-42.47</f>
        <v>770.13</v>
      </c>
      <c r="H36" s="30">
        <v>3236</v>
      </c>
      <c r="I36" s="30"/>
      <c r="J36" s="33"/>
      <c r="K36" s="44">
        <f t="shared" si="1"/>
        <v>420.1887992936258</v>
      </c>
    </row>
    <row r="37" spans="1:11" ht="96" customHeight="1" hidden="1">
      <c r="A37" s="26">
        <v>15</v>
      </c>
      <c r="B37" s="17" t="s">
        <v>11</v>
      </c>
      <c r="C37" s="15" t="s">
        <v>30</v>
      </c>
      <c r="D37" s="19" t="s">
        <v>12</v>
      </c>
      <c r="E37" s="41" t="s">
        <v>22</v>
      </c>
      <c r="F37" s="9">
        <v>26381.3</v>
      </c>
      <c r="G37" s="9">
        <v>0</v>
      </c>
      <c r="H37" s="9">
        <v>0</v>
      </c>
      <c r="I37" s="9"/>
      <c r="J37" s="32">
        <f t="shared" si="0"/>
        <v>0</v>
      </c>
      <c r="K37" s="44"/>
    </row>
    <row r="38" spans="1:11" ht="29.25" customHeight="1">
      <c r="A38" s="68">
        <v>16</v>
      </c>
      <c r="B38" s="66" t="s">
        <v>36</v>
      </c>
      <c r="C38" s="13" t="s">
        <v>30</v>
      </c>
      <c r="D38" s="19"/>
      <c r="E38" s="42" t="s">
        <v>4</v>
      </c>
      <c r="F38" s="9">
        <v>2150</v>
      </c>
      <c r="G38" s="9">
        <f>10000-8416+2000+2916</f>
        <v>6500</v>
      </c>
      <c r="H38" s="9">
        <v>2000</v>
      </c>
      <c r="I38" s="9"/>
      <c r="J38" s="32">
        <f t="shared" si="0"/>
        <v>2000</v>
      </c>
      <c r="K38" s="44">
        <f t="shared" si="1"/>
        <v>30.76923076923077</v>
      </c>
    </row>
    <row r="39" spans="1:11" ht="27.75" customHeight="1">
      <c r="A39" s="68"/>
      <c r="B39" s="66"/>
      <c r="C39" s="13" t="s">
        <v>51</v>
      </c>
      <c r="D39" s="19"/>
      <c r="E39" s="42" t="s">
        <v>52</v>
      </c>
      <c r="F39" s="9">
        <v>7850</v>
      </c>
      <c r="G39" s="9">
        <v>7850</v>
      </c>
      <c r="H39" s="9">
        <v>0</v>
      </c>
      <c r="I39" s="9"/>
      <c r="J39" s="32">
        <f t="shared" si="0"/>
        <v>0</v>
      </c>
      <c r="K39" s="44">
        <f t="shared" si="1"/>
        <v>0</v>
      </c>
    </row>
    <row r="40" spans="1:11" ht="54" customHeight="1">
      <c r="A40" s="26">
        <v>17</v>
      </c>
      <c r="B40" s="17" t="s">
        <v>23</v>
      </c>
      <c r="C40" s="15" t="s">
        <v>31</v>
      </c>
      <c r="D40" s="19" t="s">
        <v>58</v>
      </c>
      <c r="E40" s="40" t="s">
        <v>4</v>
      </c>
      <c r="F40" s="9">
        <v>900</v>
      </c>
      <c r="G40" s="9">
        <v>900</v>
      </c>
      <c r="H40" s="9">
        <v>1120</v>
      </c>
      <c r="I40" s="9">
        <v>-720</v>
      </c>
      <c r="J40" s="32">
        <f t="shared" si="0"/>
        <v>400</v>
      </c>
      <c r="K40" s="44">
        <f t="shared" si="1"/>
        <v>124.44444444444444</v>
      </c>
    </row>
    <row r="41" spans="1:11" s="3" customFormat="1" ht="18" customHeight="1">
      <c r="A41" s="45"/>
      <c r="B41" s="46" t="s">
        <v>68</v>
      </c>
      <c r="C41" s="34"/>
      <c r="D41" s="47"/>
      <c r="E41" s="48"/>
      <c r="F41" s="49">
        <f>F13+F14+F15+F16+F17+F18+F19+F20+F21+F22+F23+F24+F25+F26+F37+F38+F39+F40</f>
        <v>72978.9</v>
      </c>
      <c r="G41" s="49">
        <f>G13+G14+G15+G16+G17+G18+G19+G20+G21+G22+G23+G24+G25+G26+G37+G38+G39+G40</f>
        <v>47951.2</v>
      </c>
      <c r="H41" s="49">
        <f>H13+H14+H15+H16+H17+H18+H19+H20+H21+H22+H23+H24+H25+H26+H37+H38+H39+H40</f>
        <v>54970</v>
      </c>
      <c r="I41" s="49">
        <f>I13+I14+I15+I16+I17+I18+I19+I20+I21+I22+I23+I24+I25+I26+I37+I38+I39+I40</f>
        <v>-7295.4</v>
      </c>
      <c r="J41" s="49">
        <f>J13+J14+J15+J16+J17+J18+J19+J20+J21+J22+J23+J24+J25+J26+J37+J38+J39+J40</f>
        <v>47674.6</v>
      </c>
      <c r="K41" s="50">
        <f t="shared" si="1"/>
        <v>114.63738133769333</v>
      </c>
    </row>
    <row r="42" spans="1:11" ht="15.75">
      <c r="A42" s="51"/>
      <c r="B42" s="4"/>
      <c r="C42" s="15"/>
      <c r="D42" s="21"/>
      <c r="E42" s="52"/>
      <c r="F42" s="9"/>
      <c r="G42" s="9"/>
      <c r="H42" s="9"/>
      <c r="I42" s="9"/>
      <c r="J42" s="9"/>
      <c r="K42" s="50"/>
    </row>
    <row r="43" spans="1:11" ht="47.25">
      <c r="A43" s="51"/>
      <c r="B43" s="4" t="s">
        <v>69</v>
      </c>
      <c r="C43" s="15"/>
      <c r="D43" s="21"/>
      <c r="E43" s="41" t="s">
        <v>22</v>
      </c>
      <c r="F43" s="9">
        <v>0</v>
      </c>
      <c r="G43" s="9">
        <v>3000</v>
      </c>
      <c r="H43" s="9">
        <v>18000</v>
      </c>
      <c r="I43" s="9"/>
      <c r="J43" s="32">
        <f>H43+I43</f>
        <v>18000</v>
      </c>
      <c r="K43" s="50">
        <f t="shared" si="1"/>
        <v>600</v>
      </c>
    </row>
    <row r="44" spans="1:11" ht="36">
      <c r="A44" s="51"/>
      <c r="B44" s="4" t="s">
        <v>70</v>
      </c>
      <c r="C44" s="15"/>
      <c r="D44" s="21"/>
      <c r="E44" s="41" t="s">
        <v>22</v>
      </c>
      <c r="F44" s="9">
        <v>13700</v>
      </c>
      <c r="G44" s="9">
        <v>13700</v>
      </c>
      <c r="H44" s="9">
        <v>13700</v>
      </c>
      <c r="I44" s="9"/>
      <c r="J44" s="32">
        <f>H44+I44</f>
        <v>13700</v>
      </c>
      <c r="K44" s="50">
        <f t="shared" si="1"/>
        <v>100</v>
      </c>
    </row>
    <row r="45" spans="1:11" ht="110.25">
      <c r="A45" s="51"/>
      <c r="B45" s="4" t="s">
        <v>71</v>
      </c>
      <c r="C45" s="15"/>
      <c r="D45" s="21"/>
      <c r="E45" s="41" t="s">
        <v>22</v>
      </c>
      <c r="F45" s="9">
        <f>38620+27209</f>
        <v>65829</v>
      </c>
      <c r="G45" s="9">
        <v>63329</v>
      </c>
      <c r="H45" s="9">
        <v>63330</v>
      </c>
      <c r="I45" s="9"/>
      <c r="J45" s="32">
        <f>H45+I45</f>
        <v>63330</v>
      </c>
      <c r="K45" s="50">
        <f t="shared" si="1"/>
        <v>100.00157905540905</v>
      </c>
    </row>
    <row r="46" spans="1:11" s="3" customFormat="1" ht="18" customHeight="1">
      <c r="A46" s="53"/>
      <c r="B46" s="54" t="s">
        <v>72</v>
      </c>
      <c r="C46" s="15"/>
      <c r="D46" s="55"/>
      <c r="E46" s="56"/>
      <c r="F46" s="57">
        <f>F43+F44+F45</f>
        <v>79529</v>
      </c>
      <c r="G46" s="57">
        <f>G43+G44+G45</f>
        <v>80029</v>
      </c>
      <c r="H46" s="57">
        <f>H43+H44+H45</f>
        <v>95030</v>
      </c>
      <c r="I46" s="58">
        <f>I43+I44+I45</f>
        <v>0</v>
      </c>
      <c r="J46" s="57">
        <f>J43+J44+J45</f>
        <v>95030</v>
      </c>
      <c r="K46" s="50">
        <f t="shared" si="1"/>
        <v>118.74445513501355</v>
      </c>
    </row>
    <row r="47" spans="1:11" s="3" customFormat="1" ht="18" customHeight="1">
      <c r="A47" s="53"/>
      <c r="B47" s="54" t="s">
        <v>73</v>
      </c>
      <c r="C47" s="15"/>
      <c r="D47" s="55"/>
      <c r="E47" s="56"/>
      <c r="F47" s="57">
        <f aca="true" t="shared" si="2" ref="F47:K47">F41+F46</f>
        <v>152507.9</v>
      </c>
      <c r="G47" s="57">
        <f t="shared" si="2"/>
        <v>127980.2</v>
      </c>
      <c r="H47" s="57">
        <f t="shared" si="2"/>
        <v>150000</v>
      </c>
      <c r="I47" s="58">
        <f t="shared" si="2"/>
        <v>-7295.4</v>
      </c>
      <c r="J47" s="57">
        <f t="shared" si="2"/>
        <v>142704.6</v>
      </c>
      <c r="K47" s="57">
        <f t="shared" si="2"/>
        <v>233.38183647270688</v>
      </c>
    </row>
    <row r="48" spans="2:3" ht="12.75">
      <c r="B48" s="1"/>
      <c r="C48" s="16"/>
    </row>
  </sheetData>
  <sheetProtection/>
  <mergeCells count="7">
    <mergeCell ref="E3:G3"/>
    <mergeCell ref="B38:B39"/>
    <mergeCell ref="A9:J9"/>
    <mergeCell ref="A38:A39"/>
    <mergeCell ref="A22:A23"/>
    <mergeCell ref="B22:B23"/>
    <mergeCell ref="D22:D23"/>
  </mergeCells>
  <printOptions/>
  <pageMargins left="0.07874015748031496" right="0.07874015748031496" top="0.07874015748031496" bottom="0.07874015748031496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0"/>
  <sheetViews>
    <sheetView tabSelected="1" zoomScale="110" zoomScaleNormal="110" zoomScalePageLayoutView="0" workbookViewId="0" topLeftCell="A3">
      <selection activeCell="B9" sqref="B9:I9"/>
    </sheetView>
  </sheetViews>
  <sheetFormatPr defaultColWidth="9.00390625" defaultRowHeight="12.75"/>
  <cols>
    <col min="2" max="2" width="5.75390625" style="28" customWidth="1"/>
    <col min="3" max="3" width="58.125" style="0" customWidth="1"/>
    <col min="4" max="4" width="18.75390625" style="22" customWidth="1"/>
    <col min="5" max="5" width="12.625" style="8" hidden="1" customWidth="1"/>
    <col min="6" max="6" width="12.875" style="8" hidden="1" customWidth="1"/>
    <col min="7" max="7" width="11.75390625" style="8" hidden="1" customWidth="1"/>
    <col min="8" max="8" width="9.625" style="8" hidden="1" customWidth="1"/>
    <col min="9" max="9" width="14.75390625" style="8" customWidth="1"/>
  </cols>
  <sheetData>
    <row r="1" ht="14.25" customHeight="1" hidden="1">
      <c r="D1" s="18"/>
    </row>
    <row r="2" ht="14.25" customHeight="1" hidden="1">
      <c r="D2" s="18"/>
    </row>
    <row r="3" spans="4:9" ht="14.25" customHeight="1">
      <c r="D3" s="18"/>
      <c r="E3" s="73"/>
      <c r="F3" s="73"/>
      <c r="G3" s="73"/>
      <c r="H3" s="73"/>
      <c r="I3" s="73"/>
    </row>
    <row r="4" spans="4:9" ht="14.25" customHeight="1">
      <c r="D4" s="74" t="s">
        <v>90</v>
      </c>
      <c r="E4" s="75"/>
      <c r="F4" s="75"/>
      <c r="G4" s="75"/>
      <c r="H4" s="75"/>
      <c r="I4" s="75"/>
    </row>
    <row r="5" spans="4:9" ht="14.25" customHeight="1">
      <c r="D5" s="76" t="s">
        <v>40</v>
      </c>
      <c r="E5" s="76"/>
      <c r="F5" s="76"/>
      <c r="G5" s="76"/>
      <c r="H5" s="76"/>
      <c r="I5" s="76"/>
    </row>
    <row r="6" spans="4:9" ht="14.25" customHeight="1">
      <c r="D6" s="76" t="s">
        <v>91</v>
      </c>
      <c r="E6" s="76"/>
      <c r="F6" s="76"/>
      <c r="G6" s="76"/>
      <c r="H6" s="76"/>
      <c r="I6" s="76"/>
    </row>
    <row r="7" spans="2:9" ht="12.75" customHeight="1">
      <c r="B7"/>
      <c r="D7" s="74" t="s">
        <v>93</v>
      </c>
      <c r="E7" s="75"/>
      <c r="F7" s="75"/>
      <c r="G7" s="75"/>
      <c r="H7" s="75"/>
      <c r="I7" s="75"/>
    </row>
    <row r="8" ht="14.25" customHeight="1" hidden="1">
      <c r="D8" s="18"/>
    </row>
    <row r="9" spans="2:9" ht="57.75" customHeight="1">
      <c r="B9" s="67" t="s">
        <v>87</v>
      </c>
      <c r="C9" s="67"/>
      <c r="D9" s="67"/>
      <c r="E9" s="67"/>
      <c r="F9" s="67"/>
      <c r="G9" s="67"/>
      <c r="H9" s="67"/>
      <c r="I9" s="67"/>
    </row>
    <row r="10" spans="2:9" ht="22.5" customHeight="1">
      <c r="B10" s="72"/>
      <c r="C10" s="72"/>
      <c r="D10" s="72"/>
      <c r="E10" s="72"/>
      <c r="F10" s="72"/>
      <c r="G10" s="72"/>
      <c r="H10" s="72"/>
      <c r="I10" s="72"/>
    </row>
    <row r="11" ht="12.75" hidden="1">
      <c r="D11" s="18"/>
    </row>
    <row r="12" spans="2:9" ht="52.5" customHeight="1">
      <c r="B12" s="62" t="s">
        <v>2</v>
      </c>
      <c r="C12" s="63" t="s">
        <v>0</v>
      </c>
      <c r="D12" s="64" t="s">
        <v>76</v>
      </c>
      <c r="E12" s="63" t="s">
        <v>74</v>
      </c>
      <c r="F12" s="63" t="s">
        <v>59</v>
      </c>
      <c r="G12" s="63" t="s">
        <v>64</v>
      </c>
      <c r="H12" s="63" t="s">
        <v>60</v>
      </c>
      <c r="I12" s="63" t="s">
        <v>89</v>
      </c>
    </row>
    <row r="13" spans="2:9" ht="79.5" customHeight="1">
      <c r="B13" s="51">
        <v>1</v>
      </c>
      <c r="C13" s="59" t="s">
        <v>88</v>
      </c>
      <c r="D13" s="61" t="s">
        <v>92</v>
      </c>
      <c r="E13" s="9">
        <v>6400</v>
      </c>
      <c r="F13" s="9">
        <v>6400</v>
      </c>
      <c r="G13" s="9">
        <v>7000</v>
      </c>
      <c r="H13" s="9"/>
      <c r="I13" s="9">
        <f>SUM(I14:I18)</f>
        <v>69038.68</v>
      </c>
    </row>
    <row r="14" spans="2:9" ht="36.75" customHeight="1">
      <c r="B14" s="51" t="s">
        <v>77</v>
      </c>
      <c r="C14" s="59" t="s">
        <v>83</v>
      </c>
      <c r="D14" s="19"/>
      <c r="E14" s="9"/>
      <c r="F14" s="9"/>
      <c r="G14" s="9"/>
      <c r="H14" s="9"/>
      <c r="I14" s="9">
        <v>751.19</v>
      </c>
    </row>
    <row r="15" spans="2:9" ht="32.25" customHeight="1">
      <c r="B15" s="51" t="s">
        <v>78</v>
      </c>
      <c r="C15" s="59" t="s">
        <v>84</v>
      </c>
      <c r="D15" s="61"/>
      <c r="E15" s="9">
        <v>500</v>
      </c>
      <c r="F15" s="9">
        <v>500</v>
      </c>
      <c r="G15" s="9">
        <v>1530</v>
      </c>
      <c r="H15" s="9">
        <v>-530</v>
      </c>
      <c r="I15" s="60">
        <v>320</v>
      </c>
    </row>
    <row r="16" spans="2:9" ht="48" customHeight="1">
      <c r="B16" s="51" t="s">
        <v>79</v>
      </c>
      <c r="C16" s="59" t="s">
        <v>85</v>
      </c>
      <c r="D16" s="61"/>
      <c r="E16" s="9"/>
      <c r="F16" s="9"/>
      <c r="G16" s="9"/>
      <c r="H16" s="9"/>
      <c r="I16" s="60">
        <v>58794.07</v>
      </c>
    </row>
    <row r="17" spans="2:9" ht="35.25" customHeight="1">
      <c r="B17" s="51" t="s">
        <v>80</v>
      </c>
      <c r="C17" s="59" t="s">
        <v>86</v>
      </c>
      <c r="D17" s="61"/>
      <c r="E17" s="9"/>
      <c r="F17" s="9"/>
      <c r="G17" s="9"/>
      <c r="H17" s="9"/>
      <c r="I17" s="60">
        <v>8724.02</v>
      </c>
    </row>
    <row r="18" spans="2:9" ht="33" customHeight="1">
      <c r="B18" s="51" t="s">
        <v>81</v>
      </c>
      <c r="C18" s="59" t="s">
        <v>82</v>
      </c>
      <c r="D18" s="61"/>
      <c r="E18" s="9"/>
      <c r="F18" s="9"/>
      <c r="G18" s="9"/>
      <c r="H18" s="9"/>
      <c r="I18" s="60">
        <v>449.4</v>
      </c>
    </row>
    <row r="19" spans="2:9" s="3" customFormat="1" ht="18" customHeight="1">
      <c r="B19" s="53"/>
      <c r="C19" s="54" t="s">
        <v>73</v>
      </c>
      <c r="D19" s="55"/>
      <c r="E19" s="57" t="e">
        <f>#REF!+#REF!</f>
        <v>#REF!</v>
      </c>
      <c r="F19" s="57" t="e">
        <f>#REF!+#REF!</f>
        <v>#REF!</v>
      </c>
      <c r="G19" s="57" t="e">
        <f>#REF!+#REF!</f>
        <v>#REF!</v>
      </c>
      <c r="H19" s="58" t="e">
        <f>#REF!+#REF!</f>
        <v>#REF!</v>
      </c>
      <c r="I19" s="57">
        <f>I13</f>
        <v>69038.68</v>
      </c>
    </row>
    <row r="20" ht="12.75">
      <c r="C20" s="1"/>
    </row>
  </sheetData>
  <sheetProtection/>
  <mergeCells count="7">
    <mergeCell ref="B10:I10"/>
    <mergeCell ref="E3:I3"/>
    <mergeCell ref="B9:I9"/>
    <mergeCell ref="D4:I4"/>
    <mergeCell ref="D5:I5"/>
    <mergeCell ref="D6:I6"/>
    <mergeCell ref="D7:I7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Квитцау О.А.</cp:lastModifiedBy>
  <cp:lastPrinted>2016-06-30T08:07:17Z</cp:lastPrinted>
  <dcterms:created xsi:type="dcterms:W3CDTF">2007-10-24T16:11:44Z</dcterms:created>
  <dcterms:modified xsi:type="dcterms:W3CDTF">2016-10-05T08:17:34Z</dcterms:modified>
  <cp:category/>
  <cp:version/>
  <cp:contentType/>
  <cp:contentStatus/>
</cp:coreProperties>
</file>