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315" windowWidth="11130" windowHeight="6525" activeTab="0"/>
  </bookViews>
  <sheets>
    <sheet name="Прил 6 " sheetId="1" r:id="rId1"/>
    <sheet name="Лист1" sheetId="2" r:id="rId2"/>
    <sheet name="Лист2" sheetId="3" r:id="rId3"/>
    <sheet name="Лист3" sheetId="4" r:id="rId4"/>
  </sheets>
  <definedNames>
    <definedName name="_xlnm.Print_Area" localSheetId="1">'Лист1'!$A$4:$G$48</definedName>
    <definedName name="_xlnm.Print_Area" localSheetId="0">'Прил 6 '!$A$4:$D$48</definedName>
  </definedNames>
  <calcPr fullCalcOnLoad="1"/>
</workbook>
</file>

<file path=xl/sharedStrings.xml><?xml version="1.0" encoding="utf-8"?>
<sst xmlns="http://schemas.openxmlformats.org/spreadsheetml/2006/main" count="138" uniqueCount="72">
  <si>
    <t>Наименование показателя</t>
  </si>
  <si>
    <t>Код раздела</t>
  </si>
  <si>
    <t>Код подраздела</t>
  </si>
  <si>
    <t>Общегосударственные вопросы</t>
  </si>
  <si>
    <t>0100</t>
  </si>
  <si>
    <t xml:space="preserve">Функционирование  законодательных представительных органов </t>
  </si>
  <si>
    <t>0103</t>
  </si>
  <si>
    <t>Функционирование местных администраций</t>
  </si>
  <si>
    <t>0104</t>
  </si>
  <si>
    <t>Резервные фонды</t>
  </si>
  <si>
    <t>Национальная оборона</t>
  </si>
  <si>
    <t>Осуществление полномочий по первичному воинскому учету</t>
  </si>
  <si>
    <t>Национальная безопасность и правоохранительная деятельность</t>
  </si>
  <si>
    <t>0300</t>
  </si>
  <si>
    <t>Предупреждение и ликвидация последствий чрезвычайных ситуаций и стихийных бедствий, гражданская оборона</t>
  </si>
  <si>
    <t>0309</t>
  </si>
  <si>
    <t>Обеспечение противопожарной безопасности</t>
  </si>
  <si>
    <t>0310</t>
  </si>
  <si>
    <t>Жилищно-коммунальное хозяйство</t>
  </si>
  <si>
    <t>0500</t>
  </si>
  <si>
    <t>Жилищное  хозяйство</t>
  </si>
  <si>
    <t>0501</t>
  </si>
  <si>
    <t>Коммунальное хозяйство</t>
  </si>
  <si>
    <t>0502</t>
  </si>
  <si>
    <t>Культура, кинематография, средства массовой информации</t>
  </si>
  <si>
    <t>0800</t>
  </si>
  <si>
    <t>Культура</t>
  </si>
  <si>
    <t>0801</t>
  </si>
  <si>
    <t>ВСЕГО РАСХОДОВ</t>
  </si>
  <si>
    <t>0200</t>
  </si>
  <si>
    <t>Национальная экономика</t>
  </si>
  <si>
    <t>0400</t>
  </si>
  <si>
    <t>Образование</t>
  </si>
  <si>
    <t>0700</t>
  </si>
  <si>
    <t>Молодежная политика и оздоровление детей</t>
  </si>
  <si>
    <t>0707</t>
  </si>
  <si>
    <t>0203</t>
  </si>
  <si>
    <t>Распределение бюджетных ассигнований по разделам и подразделам, классификация</t>
  </si>
  <si>
    <t>Благоустройство</t>
  </si>
  <si>
    <t>0503</t>
  </si>
  <si>
    <t>Другие вопросы в области национальной экономики</t>
  </si>
  <si>
    <t>0412</t>
  </si>
  <si>
    <t>0107</t>
  </si>
  <si>
    <t>Социальная политика</t>
  </si>
  <si>
    <t>Пенсионное обеспечение</t>
  </si>
  <si>
    <t>1001</t>
  </si>
  <si>
    <t>0401</t>
  </si>
  <si>
    <t>Другие общегосударственные вопросы</t>
  </si>
  <si>
    <t>Приложение 6</t>
  </si>
  <si>
    <t>к Решению Совета депутатов</t>
  </si>
  <si>
    <t>Кобринского сельского поселения</t>
  </si>
  <si>
    <t>Связь и информатика</t>
  </si>
  <si>
    <t>0410</t>
  </si>
  <si>
    <t>1100</t>
  </si>
  <si>
    <t>Другие вопросы в области физической культуры и спорта</t>
  </si>
  <si>
    <t>Физическая культура и спорт</t>
  </si>
  <si>
    <t>1102</t>
  </si>
  <si>
    <t>0111</t>
  </si>
  <si>
    <t>0113</t>
  </si>
  <si>
    <t>Другие вопросы в области национальной безопасности и правоохранительной деятельности</t>
  </si>
  <si>
    <t>0314</t>
  </si>
  <si>
    <t>0409</t>
  </si>
  <si>
    <t>Дорожное хозяйство</t>
  </si>
  <si>
    <t>расходов бюджета Кобринского сельского поселения на 2014 год</t>
  </si>
  <si>
    <t>Бюджет на 2014 г.  тыс.руб.</t>
  </si>
  <si>
    <t>Обеспечение проведения выборов и референдумов</t>
  </si>
  <si>
    <t>Бюджет на 2014 год перв.  тыс.руб.</t>
  </si>
  <si>
    <t>Бюджет на 2015 г.  тыс.руб.</t>
  </si>
  <si>
    <t>%</t>
  </si>
  <si>
    <t xml:space="preserve">к /Решению Совета депутатов </t>
  </si>
  <si>
    <t>расходов бюджета Кобринского сельского поселения на 2015 год</t>
  </si>
  <si>
    <t>№  24  от   28.05.2015 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</si>
</sst>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</numFmts>
  <fonts count="22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52" applyAlignment="1">
      <alignment/>
      <protection/>
    </xf>
    <xf numFmtId="0" fontId="1" fillId="0" borderId="0" xfId="52" applyFont="1" applyAlignment="1">
      <alignment/>
      <protection/>
    </xf>
    <xf numFmtId="0" fontId="0" fillId="0" borderId="0" xfId="52" applyAlignment="1">
      <alignment horizontal="center"/>
      <protection/>
    </xf>
    <xf numFmtId="0" fontId="4" fillId="0" borderId="10" xfId="52" applyFont="1" applyBorder="1" applyAlignment="1">
      <alignment horizontal="center" wrapText="1"/>
      <protection/>
    </xf>
    <xf numFmtId="0" fontId="1" fillId="0" borderId="10" xfId="52" applyFont="1" applyBorder="1" applyAlignment="1">
      <alignment horizontal="left" wrapText="1"/>
      <protection/>
    </xf>
    <xf numFmtId="0" fontId="1" fillId="0" borderId="10" xfId="52" applyFont="1" applyBorder="1" applyAlignment="1">
      <alignment wrapText="1"/>
      <protection/>
    </xf>
    <xf numFmtId="0" fontId="1" fillId="0" borderId="11" xfId="52" applyFont="1" applyBorder="1" applyAlignment="1">
      <alignment wrapText="1"/>
      <protection/>
    </xf>
    <xf numFmtId="0" fontId="4" fillId="0" borderId="10" xfId="52" applyFont="1" applyBorder="1" applyAlignment="1">
      <alignment horizontal="center" wrapText="1"/>
      <protection/>
    </xf>
    <xf numFmtId="0" fontId="4" fillId="0" borderId="10" xfId="52" applyFont="1" applyBorder="1" applyAlignment="1">
      <alignment wrapText="1"/>
      <protection/>
    </xf>
    <xf numFmtId="0" fontId="4" fillId="0" borderId="0" xfId="52" applyFont="1" applyAlignment="1">
      <alignment horizontal="left"/>
      <protection/>
    </xf>
    <xf numFmtId="0" fontId="1" fillId="0" borderId="0" xfId="52" applyFont="1" applyAlignment="1">
      <alignment horizontal="left"/>
      <protection/>
    </xf>
    <xf numFmtId="0" fontId="1" fillId="0" borderId="10" xfId="52" applyFont="1" applyBorder="1" applyAlignment="1">
      <alignment horizontal="left" wrapText="1"/>
      <protection/>
    </xf>
    <xf numFmtId="0" fontId="1" fillId="0" borderId="11" xfId="52" applyFont="1" applyBorder="1" applyAlignment="1">
      <alignment horizontal="center" vertical="center" wrapText="1"/>
      <protection/>
    </xf>
    <xf numFmtId="49" fontId="4" fillId="0" borderId="10" xfId="52" applyNumberFormat="1" applyFont="1" applyBorder="1" applyAlignment="1">
      <alignment horizontal="center" vertical="center" wrapText="1"/>
      <protection/>
    </xf>
    <xf numFmtId="2" fontId="4" fillId="0" borderId="10" xfId="52" applyNumberFormat="1" applyFont="1" applyBorder="1" applyAlignment="1">
      <alignment horizontal="center" vertical="center" wrapText="1"/>
      <protection/>
    </xf>
    <xf numFmtId="49" fontId="1" fillId="0" borderId="10" xfId="52" applyNumberFormat="1" applyFont="1" applyBorder="1" applyAlignment="1">
      <alignment horizontal="center" vertical="center" wrapText="1"/>
      <protection/>
    </xf>
    <xf numFmtId="0" fontId="1" fillId="0" borderId="10" xfId="52" applyFont="1" applyBorder="1" applyAlignment="1">
      <alignment horizontal="center" vertical="center" wrapText="1"/>
      <protection/>
    </xf>
    <xf numFmtId="49" fontId="1" fillId="0" borderId="10" xfId="52" applyNumberFormat="1" applyFont="1" applyBorder="1" applyAlignment="1">
      <alignment horizontal="center" vertical="center" wrapText="1"/>
      <protection/>
    </xf>
    <xf numFmtId="49" fontId="1" fillId="0" borderId="11" xfId="52" applyNumberFormat="1" applyFont="1" applyBorder="1" applyAlignment="1">
      <alignment horizontal="center" vertical="center" wrapText="1"/>
      <protection/>
    </xf>
    <xf numFmtId="49" fontId="4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Font="1" applyBorder="1" applyAlignment="1">
      <alignment horizontal="center" vertical="center" wrapText="1"/>
      <protection/>
    </xf>
    <xf numFmtId="0" fontId="1" fillId="0" borderId="0" xfId="0" applyFont="1" applyAlignment="1">
      <alignment/>
    </xf>
    <xf numFmtId="2" fontId="1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0" fontId="1" fillId="0" borderId="0" xfId="52" applyFont="1" applyAlignment="1">
      <alignment horizontal="left" vertical="justify"/>
      <protection/>
    </xf>
    <xf numFmtId="1" fontId="1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4" fontId="4" fillId="0" borderId="10" xfId="52" applyNumberFormat="1" applyFont="1" applyBorder="1" applyAlignment="1">
      <alignment horizontal="center" vertical="center" wrapText="1"/>
      <protection/>
    </xf>
    <xf numFmtId="4" fontId="1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0" fontId="4" fillId="0" borderId="0" xfId="52" applyFont="1" applyAlignment="1">
      <alignment horizontal="right" vertical="justify"/>
      <protection/>
    </xf>
    <xf numFmtId="0" fontId="1" fillId="0" borderId="0" xfId="52" applyFont="1" applyAlignment="1">
      <alignment horizontal="right" vertical="justify"/>
      <protection/>
    </xf>
    <xf numFmtId="0" fontId="1" fillId="0" borderId="0" xfId="52" applyFont="1" applyAlignment="1">
      <alignment horizontal="left" vertical="justify"/>
      <protection/>
    </xf>
    <xf numFmtId="0" fontId="1" fillId="0" borderId="0" xfId="52" applyFont="1" applyAlignment="1">
      <alignment horizontal="left"/>
      <protection/>
    </xf>
    <xf numFmtId="0" fontId="2" fillId="0" borderId="0" xfId="52" applyFont="1" applyAlignment="1">
      <alignment horizontal="center"/>
      <protection/>
    </xf>
    <xf numFmtId="0" fontId="3" fillId="0" borderId="0" xfId="52" applyFont="1" applyAlignment="1">
      <alignment horizontal="center"/>
      <protection/>
    </xf>
    <xf numFmtId="0" fontId="2" fillId="0" borderId="12" xfId="52" applyFont="1" applyBorder="1" applyAlignment="1">
      <alignment horizontal="center"/>
      <protection/>
    </xf>
    <xf numFmtId="0" fontId="1" fillId="0" borderId="13" xfId="52" applyFont="1" applyBorder="1" applyAlignment="1">
      <alignment horizontal="center" vertical="center" wrapText="1"/>
      <protection/>
    </xf>
    <xf numFmtId="0" fontId="1" fillId="0" borderId="14" xfId="52" applyFont="1" applyBorder="1" applyAlignment="1">
      <alignment horizontal="center" vertical="center" wrapText="1"/>
      <protection/>
    </xf>
    <xf numFmtId="0" fontId="1" fillId="0" borderId="11" xfId="52" applyFont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е № 3  Расходы 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8"/>
  <sheetViews>
    <sheetView tabSelected="1" workbookViewId="0" topLeftCell="A1">
      <selection activeCell="B7" sqref="B7:D7"/>
    </sheetView>
  </sheetViews>
  <sheetFormatPr defaultColWidth="9.00390625" defaultRowHeight="12.75"/>
  <cols>
    <col min="1" max="1" width="58.25390625" style="0" customWidth="1"/>
    <col min="2" max="2" width="9.00390625" style="0" customWidth="1"/>
    <col min="3" max="3" width="10.125" style="0" customWidth="1"/>
    <col min="4" max="4" width="14.625" style="0" customWidth="1"/>
  </cols>
  <sheetData>
    <row r="1" spans="1:3" ht="12.75">
      <c r="A1" s="1"/>
      <c r="B1" s="1"/>
      <c r="C1" s="10"/>
    </row>
    <row r="2" spans="1:3" ht="12.75">
      <c r="A2" s="1"/>
      <c r="B2" s="1"/>
      <c r="C2" s="2"/>
    </row>
    <row r="3" spans="1:3" ht="12.75">
      <c r="A3" s="2"/>
      <c r="B3" s="2"/>
      <c r="C3" s="11"/>
    </row>
    <row r="4" spans="1:4" ht="12.75" customHeight="1">
      <c r="A4" s="2"/>
      <c r="B4" s="32" t="s">
        <v>48</v>
      </c>
      <c r="C4" s="32"/>
      <c r="D4" s="32"/>
    </row>
    <row r="5" spans="1:4" ht="12.75" customHeight="1">
      <c r="A5" s="2"/>
      <c r="B5" s="33" t="s">
        <v>49</v>
      </c>
      <c r="C5" s="33"/>
      <c r="D5" s="33"/>
    </row>
    <row r="6" spans="1:4" ht="12.75" customHeight="1">
      <c r="A6" s="2"/>
      <c r="B6" s="33" t="s">
        <v>50</v>
      </c>
      <c r="C6" s="33"/>
      <c r="D6" s="33"/>
    </row>
    <row r="7" spans="1:4" ht="12.75" customHeight="1">
      <c r="A7" s="2"/>
      <c r="B7" s="33" t="s">
        <v>71</v>
      </c>
      <c r="C7" s="33"/>
      <c r="D7" s="33"/>
    </row>
    <row r="8" spans="1:4" ht="12.75" customHeight="1">
      <c r="A8" s="2"/>
      <c r="B8" s="34"/>
      <c r="C8" s="34"/>
      <c r="D8" s="22"/>
    </row>
    <row r="9" spans="1:4" ht="12.75">
      <c r="A9" s="2"/>
      <c r="B9" s="35"/>
      <c r="C9" s="35"/>
      <c r="D9" s="22"/>
    </row>
    <row r="10" spans="1:4" ht="15.75">
      <c r="A10" s="36" t="s">
        <v>37</v>
      </c>
      <c r="B10" s="36"/>
      <c r="C10" s="36"/>
      <c r="D10" s="36"/>
    </row>
    <row r="11" spans="1:4" ht="14.25">
      <c r="A11" s="37" t="s">
        <v>70</v>
      </c>
      <c r="B11" s="37"/>
      <c r="C11" s="37"/>
      <c r="D11" s="37"/>
    </row>
    <row r="12" spans="1:4" ht="14.25">
      <c r="A12" s="37"/>
      <c r="B12" s="37"/>
      <c r="C12" s="37"/>
      <c r="D12" s="37"/>
    </row>
    <row r="13" spans="1:4" ht="15.75">
      <c r="A13" s="38"/>
      <c r="B13" s="38"/>
      <c r="C13" s="38"/>
      <c r="D13" s="38"/>
    </row>
    <row r="14" spans="1:4" ht="12.75" customHeight="1">
      <c r="A14" s="39" t="s">
        <v>0</v>
      </c>
      <c r="B14" s="39" t="s">
        <v>1</v>
      </c>
      <c r="C14" s="39" t="s">
        <v>2</v>
      </c>
      <c r="D14" s="42" t="s">
        <v>67</v>
      </c>
    </row>
    <row r="15" spans="1:4" ht="12.75">
      <c r="A15" s="40"/>
      <c r="B15" s="40"/>
      <c r="C15" s="40"/>
      <c r="D15" s="42"/>
    </row>
    <row r="16" spans="1:4" ht="25.5" customHeight="1">
      <c r="A16" s="41"/>
      <c r="B16" s="41"/>
      <c r="C16" s="41"/>
      <c r="D16" s="42"/>
    </row>
    <row r="17" spans="1:4" ht="12.75">
      <c r="A17" s="4" t="s">
        <v>3</v>
      </c>
      <c r="B17" s="14" t="s">
        <v>4</v>
      </c>
      <c r="C17" s="14"/>
      <c r="D17" s="29">
        <f>SUM(D18:D22)</f>
        <v>11392.8</v>
      </c>
    </row>
    <row r="18" spans="1:4" ht="21" customHeight="1">
      <c r="A18" s="5" t="s">
        <v>5</v>
      </c>
      <c r="B18" s="14"/>
      <c r="C18" s="16" t="s">
        <v>6</v>
      </c>
      <c r="D18" s="30">
        <v>461.1</v>
      </c>
    </row>
    <row r="19" spans="1:4" ht="14.25" customHeight="1">
      <c r="A19" s="6" t="s">
        <v>7</v>
      </c>
      <c r="B19" s="17"/>
      <c r="C19" s="18" t="s">
        <v>8</v>
      </c>
      <c r="D19" s="30">
        <f>9125-339.34</f>
        <v>8785.66</v>
      </c>
    </row>
    <row r="20" spans="1:4" ht="14.25" customHeight="1">
      <c r="A20" s="7" t="s">
        <v>65</v>
      </c>
      <c r="B20" s="13"/>
      <c r="C20" s="19" t="s">
        <v>42</v>
      </c>
      <c r="D20" s="30">
        <v>0</v>
      </c>
    </row>
    <row r="21" spans="1:4" ht="12.75">
      <c r="A21" s="7" t="s">
        <v>9</v>
      </c>
      <c r="B21" s="13"/>
      <c r="C21" s="19" t="s">
        <v>57</v>
      </c>
      <c r="D21" s="30">
        <v>300</v>
      </c>
    </row>
    <row r="22" spans="1:4" ht="13.5" customHeight="1">
      <c r="A22" s="7" t="s">
        <v>47</v>
      </c>
      <c r="B22" s="13"/>
      <c r="C22" s="19" t="s">
        <v>58</v>
      </c>
      <c r="D22" s="30">
        <f>900+340+47.7+558.34</f>
        <v>1846.04</v>
      </c>
    </row>
    <row r="23" spans="1:4" ht="15" customHeight="1">
      <c r="A23" s="8" t="s">
        <v>10</v>
      </c>
      <c r="B23" s="20" t="s">
        <v>29</v>
      </c>
      <c r="C23" s="18"/>
      <c r="D23" s="29">
        <f>D24</f>
        <v>306.182</v>
      </c>
    </row>
    <row r="24" spans="1:4" ht="15" customHeight="1">
      <c r="A24" s="6" t="s">
        <v>11</v>
      </c>
      <c r="B24" s="17"/>
      <c r="C24" s="18" t="s">
        <v>36</v>
      </c>
      <c r="D24" s="30">
        <f>339.8-40.32+6.702</f>
        <v>306.182</v>
      </c>
    </row>
    <row r="25" spans="1:4" ht="21" customHeight="1">
      <c r="A25" s="4" t="s">
        <v>12</v>
      </c>
      <c r="B25" s="14" t="s">
        <v>13</v>
      </c>
      <c r="C25" s="14"/>
      <c r="D25" s="29">
        <f>SUM(D26:D28)</f>
        <v>520</v>
      </c>
    </row>
    <row r="26" spans="1:4" ht="27.75" customHeight="1">
      <c r="A26" s="6" t="s">
        <v>14</v>
      </c>
      <c r="B26" s="17"/>
      <c r="C26" s="18" t="s">
        <v>15</v>
      </c>
      <c r="D26" s="30">
        <f>100+250</f>
        <v>350</v>
      </c>
    </row>
    <row r="27" spans="1:4" ht="18" customHeight="1">
      <c r="A27" s="6" t="s">
        <v>16</v>
      </c>
      <c r="B27" s="17"/>
      <c r="C27" s="18" t="s">
        <v>17</v>
      </c>
      <c r="D27" s="30">
        <v>150</v>
      </c>
    </row>
    <row r="28" spans="1:4" ht="26.25" customHeight="1">
      <c r="A28" s="6" t="s">
        <v>59</v>
      </c>
      <c r="B28" s="17"/>
      <c r="C28" s="18" t="s">
        <v>60</v>
      </c>
      <c r="D28" s="30">
        <v>20</v>
      </c>
    </row>
    <row r="29" spans="1:4" ht="17.25" customHeight="1">
      <c r="A29" s="4" t="s">
        <v>30</v>
      </c>
      <c r="B29" s="14" t="s">
        <v>31</v>
      </c>
      <c r="C29" s="18"/>
      <c r="D29" s="29">
        <f>SUM(D30:D33)</f>
        <v>7985.47</v>
      </c>
    </row>
    <row r="30" spans="1:4" ht="18" customHeight="1">
      <c r="A30" s="12" t="s">
        <v>3</v>
      </c>
      <c r="B30" s="14"/>
      <c r="C30" s="18" t="s">
        <v>46</v>
      </c>
      <c r="D30" s="30">
        <v>60</v>
      </c>
    </row>
    <row r="31" spans="1:4" ht="15.75" customHeight="1">
      <c r="A31" s="6" t="s">
        <v>62</v>
      </c>
      <c r="B31" s="17"/>
      <c r="C31" s="18" t="s">
        <v>61</v>
      </c>
      <c r="D31" s="30">
        <f>3378.6+3141+875.57</f>
        <v>7395.17</v>
      </c>
    </row>
    <row r="32" spans="1:4" ht="15.75" customHeight="1">
      <c r="A32" s="6" t="s">
        <v>51</v>
      </c>
      <c r="B32" s="17"/>
      <c r="C32" s="18" t="s">
        <v>52</v>
      </c>
      <c r="D32" s="30">
        <v>270</v>
      </c>
    </row>
    <row r="33" spans="1:4" ht="15.75" customHeight="1">
      <c r="A33" s="6" t="s">
        <v>40</v>
      </c>
      <c r="B33" s="17"/>
      <c r="C33" s="18" t="s">
        <v>41</v>
      </c>
      <c r="D33" s="30">
        <f>160.3+100</f>
        <v>260.3</v>
      </c>
    </row>
    <row r="34" spans="1:4" ht="15.75" customHeight="1">
      <c r="A34" s="4" t="s">
        <v>18</v>
      </c>
      <c r="B34" s="14" t="s">
        <v>19</v>
      </c>
      <c r="C34" s="14"/>
      <c r="D34" s="29">
        <f>D35+D36+D37</f>
        <v>24985.399999999998</v>
      </c>
    </row>
    <row r="35" spans="1:4" ht="12.75">
      <c r="A35" s="6" t="s">
        <v>20</v>
      </c>
      <c r="B35" s="17"/>
      <c r="C35" s="18" t="s">
        <v>21</v>
      </c>
      <c r="D35" s="30">
        <f>1800+14765.1+750</f>
        <v>17315.1</v>
      </c>
    </row>
    <row r="36" spans="1:4" ht="12.75">
      <c r="A36" s="6" t="s">
        <v>22</v>
      </c>
      <c r="B36" s="17"/>
      <c r="C36" s="18" t="s">
        <v>23</v>
      </c>
      <c r="D36" s="30">
        <v>1650</v>
      </c>
    </row>
    <row r="37" spans="1:4" ht="15" customHeight="1">
      <c r="A37" s="6" t="s">
        <v>38</v>
      </c>
      <c r="B37" s="17"/>
      <c r="C37" s="18" t="s">
        <v>39</v>
      </c>
      <c r="D37" s="30">
        <f>5581.2+100+200-200+250+89.1</f>
        <v>6020.3</v>
      </c>
    </row>
    <row r="38" spans="1:4" ht="15.75" customHeight="1">
      <c r="A38" s="4" t="s">
        <v>32</v>
      </c>
      <c r="B38" s="14" t="s">
        <v>33</v>
      </c>
      <c r="C38" s="18"/>
      <c r="D38" s="29">
        <f>D39</f>
        <v>216.12</v>
      </c>
    </row>
    <row r="39" spans="1:4" ht="18" customHeight="1">
      <c r="A39" s="6" t="s">
        <v>34</v>
      </c>
      <c r="B39" s="17"/>
      <c r="C39" s="18" t="s">
        <v>35</v>
      </c>
      <c r="D39" s="30">
        <f>166.12+50</f>
        <v>216.12</v>
      </c>
    </row>
    <row r="40" spans="1:4" ht="17.25" customHeight="1">
      <c r="A40" s="4" t="s">
        <v>24</v>
      </c>
      <c r="B40" s="14" t="s">
        <v>25</v>
      </c>
      <c r="C40" s="14"/>
      <c r="D40" s="29">
        <f>D41</f>
        <v>7660</v>
      </c>
    </row>
    <row r="41" spans="1:4" ht="15.75" customHeight="1">
      <c r="A41" s="6" t="s">
        <v>26</v>
      </c>
      <c r="B41" s="17"/>
      <c r="C41" s="18" t="s">
        <v>27</v>
      </c>
      <c r="D41" s="30">
        <f>7130+180+100+200+50</f>
        <v>7660</v>
      </c>
    </row>
    <row r="42" spans="1:4" ht="12.75">
      <c r="A42" s="4" t="s">
        <v>43</v>
      </c>
      <c r="B42" s="21">
        <v>1000</v>
      </c>
      <c r="C42" s="14"/>
      <c r="D42" s="31">
        <f>D43</f>
        <v>750</v>
      </c>
    </row>
    <row r="43" spans="1:4" ht="12.75">
      <c r="A43" s="6" t="s">
        <v>44</v>
      </c>
      <c r="B43" s="17"/>
      <c r="C43" s="18" t="s">
        <v>45</v>
      </c>
      <c r="D43" s="30">
        <v>750</v>
      </c>
    </row>
    <row r="44" spans="1:4" ht="12.75">
      <c r="A44" s="4" t="s">
        <v>55</v>
      </c>
      <c r="B44" s="14" t="s">
        <v>53</v>
      </c>
      <c r="C44" s="14"/>
      <c r="D44" s="29">
        <f>SUM(D45:D45)</f>
        <v>200</v>
      </c>
    </row>
    <row r="45" spans="1:4" ht="17.25" customHeight="1">
      <c r="A45" s="6" t="s">
        <v>54</v>
      </c>
      <c r="B45" s="17"/>
      <c r="C45" s="18" t="s">
        <v>56</v>
      </c>
      <c r="D45" s="30">
        <v>200</v>
      </c>
    </row>
    <row r="46" spans="1:4" ht="15" customHeight="1">
      <c r="A46" s="9" t="s">
        <v>28</v>
      </c>
      <c r="B46" s="21"/>
      <c r="C46" s="21"/>
      <c r="D46" s="29">
        <f>D17+D23+D25+D29+D34+D40+D44+D38+D42</f>
        <v>54015.972</v>
      </c>
    </row>
    <row r="47" spans="1:3" ht="12.75">
      <c r="A47" s="1"/>
      <c r="B47" s="1"/>
      <c r="C47" s="3"/>
    </row>
    <row r="48" spans="1:3" ht="12.75">
      <c r="A48" s="1"/>
      <c r="B48" s="1"/>
      <c r="C48" s="3"/>
    </row>
  </sheetData>
  <sheetProtection/>
  <mergeCells count="14">
    <mergeCell ref="A12:D12"/>
    <mergeCell ref="A13:D13"/>
    <mergeCell ref="A14:A16"/>
    <mergeCell ref="B14:B16"/>
    <mergeCell ref="C14:C16"/>
    <mergeCell ref="D14:D16"/>
    <mergeCell ref="B8:C8"/>
    <mergeCell ref="B9:C9"/>
    <mergeCell ref="A10:D10"/>
    <mergeCell ref="A11:D11"/>
    <mergeCell ref="B4:D4"/>
    <mergeCell ref="B5:D5"/>
    <mergeCell ref="B6:D6"/>
    <mergeCell ref="B7:D7"/>
  </mergeCells>
  <printOptions/>
  <pageMargins left="1.1811023622047245" right="0" top="0.3937007874015748" bottom="0.3937007874015748" header="0.5118110236220472" footer="0.5118110236220472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8"/>
  <sheetViews>
    <sheetView workbookViewId="0" topLeftCell="A6">
      <selection activeCell="F46" sqref="F46"/>
    </sheetView>
  </sheetViews>
  <sheetFormatPr defaultColWidth="9.00390625" defaultRowHeight="12.75"/>
  <cols>
    <col min="1" max="1" width="49.375" style="0" customWidth="1"/>
    <col min="2" max="2" width="7.875" style="0" customWidth="1"/>
    <col min="3" max="3" width="9.875" style="0" customWidth="1"/>
    <col min="5" max="6" width="8.875" style="0" customWidth="1"/>
    <col min="7" max="7" width="6.75390625" style="0" customWidth="1"/>
  </cols>
  <sheetData>
    <row r="1" spans="1:4" ht="12.75">
      <c r="A1" s="1"/>
      <c r="B1" s="1"/>
      <c r="C1" s="10"/>
      <c r="D1" s="10"/>
    </row>
    <row r="2" spans="1:4" ht="12.75">
      <c r="A2" s="1"/>
      <c r="B2" s="1"/>
      <c r="C2" s="2"/>
      <c r="D2" s="2"/>
    </row>
    <row r="3" spans="1:4" ht="12.75">
      <c r="A3" s="2"/>
      <c r="B3" s="2"/>
      <c r="C3" s="11"/>
      <c r="D3" s="11"/>
    </row>
    <row r="4" spans="1:6" ht="12.75" customHeight="1">
      <c r="A4" s="2"/>
      <c r="B4" s="32" t="s">
        <v>48</v>
      </c>
      <c r="C4" s="32"/>
      <c r="D4" s="32"/>
      <c r="E4" s="32"/>
      <c r="F4" s="32"/>
    </row>
    <row r="5" spans="1:6" ht="12.75" customHeight="1">
      <c r="A5" s="2"/>
      <c r="B5" s="33" t="s">
        <v>69</v>
      </c>
      <c r="C5" s="33"/>
      <c r="D5" s="33"/>
      <c r="E5" s="33"/>
      <c r="F5" s="33"/>
    </row>
    <row r="6" spans="1:6" ht="12.75" customHeight="1">
      <c r="A6" s="2"/>
      <c r="B6" s="33" t="s">
        <v>50</v>
      </c>
      <c r="C6" s="33"/>
      <c r="D6" s="33"/>
      <c r="E6" s="33"/>
      <c r="F6" s="33"/>
    </row>
    <row r="7" spans="1:6" ht="12.75" customHeight="1">
      <c r="A7" s="2"/>
      <c r="B7" s="33"/>
      <c r="C7" s="33"/>
      <c r="D7" s="33"/>
      <c r="E7" s="33"/>
      <c r="F7" s="33"/>
    </row>
    <row r="8" spans="1:6" ht="12.75" customHeight="1">
      <c r="A8" s="2"/>
      <c r="B8" s="34"/>
      <c r="C8" s="34"/>
      <c r="D8" s="25"/>
      <c r="E8" s="22"/>
      <c r="F8" s="22"/>
    </row>
    <row r="9" spans="1:6" ht="12.75">
      <c r="A9" s="2"/>
      <c r="B9" s="35"/>
      <c r="C9" s="35"/>
      <c r="D9" s="11"/>
      <c r="E9" s="22"/>
      <c r="F9" s="22"/>
    </row>
    <row r="10" spans="1:6" ht="15.75">
      <c r="A10" s="36" t="s">
        <v>37</v>
      </c>
      <c r="B10" s="36"/>
      <c r="C10" s="36"/>
      <c r="D10" s="36"/>
      <c r="E10" s="36"/>
      <c r="F10" s="36"/>
    </row>
    <row r="11" spans="1:6" ht="14.25">
      <c r="A11" s="37" t="s">
        <v>63</v>
      </c>
      <c r="B11" s="37"/>
      <c r="C11" s="37"/>
      <c r="D11" s="37"/>
      <c r="E11" s="37"/>
      <c r="F11" s="37"/>
    </row>
    <row r="12" spans="1:6" ht="14.25">
      <c r="A12" s="37"/>
      <c r="B12" s="37"/>
      <c r="C12" s="37"/>
      <c r="D12" s="37"/>
      <c r="E12" s="37"/>
      <c r="F12" s="37"/>
    </row>
    <row r="13" spans="1:6" ht="15.75">
      <c r="A13" s="38"/>
      <c r="B13" s="38"/>
      <c r="C13" s="38"/>
      <c r="D13" s="38"/>
      <c r="E13" s="38"/>
      <c r="F13" s="38"/>
    </row>
    <row r="14" spans="1:7" ht="12.75" customHeight="1">
      <c r="A14" s="39" t="s">
        <v>0</v>
      </c>
      <c r="B14" s="39" t="s">
        <v>1</v>
      </c>
      <c r="C14" s="39" t="s">
        <v>2</v>
      </c>
      <c r="D14" s="39" t="s">
        <v>66</v>
      </c>
      <c r="E14" s="42" t="s">
        <v>64</v>
      </c>
      <c r="F14" s="42" t="s">
        <v>67</v>
      </c>
      <c r="G14" s="42" t="s">
        <v>68</v>
      </c>
    </row>
    <row r="15" spans="1:7" ht="12.75">
      <c r="A15" s="40"/>
      <c r="B15" s="40"/>
      <c r="C15" s="40"/>
      <c r="D15" s="40"/>
      <c r="E15" s="42"/>
      <c r="F15" s="42"/>
      <c r="G15" s="42"/>
    </row>
    <row r="16" spans="1:7" ht="28.5" customHeight="1">
      <c r="A16" s="41"/>
      <c r="B16" s="41"/>
      <c r="C16" s="41"/>
      <c r="D16" s="41"/>
      <c r="E16" s="42"/>
      <c r="F16" s="42"/>
      <c r="G16" s="42"/>
    </row>
    <row r="17" spans="1:7" ht="12.75">
      <c r="A17" s="4" t="s">
        <v>3</v>
      </c>
      <c r="B17" s="14" t="s">
        <v>4</v>
      </c>
      <c r="C17" s="14"/>
      <c r="D17" s="15">
        <f>SUM(D18:D22)</f>
        <v>9735.7</v>
      </c>
      <c r="E17" s="15">
        <f>SUM(E18:E22)</f>
        <v>10271</v>
      </c>
      <c r="F17" s="15">
        <f>SUM(F18:F22)</f>
        <v>10786.1</v>
      </c>
      <c r="G17" s="27">
        <f>F17/D17*100</f>
        <v>110.78915743089865</v>
      </c>
    </row>
    <row r="18" spans="1:7" ht="26.25" customHeight="1">
      <c r="A18" s="5" t="s">
        <v>5</v>
      </c>
      <c r="B18" s="14"/>
      <c r="C18" s="16" t="s">
        <v>6</v>
      </c>
      <c r="D18" s="23">
        <v>435</v>
      </c>
      <c r="E18" s="23">
        <v>435</v>
      </c>
      <c r="F18" s="23">
        <v>461.1</v>
      </c>
      <c r="G18" s="26">
        <f aca="true" t="shared" si="0" ref="G18:G46">F18/D18*100</f>
        <v>106</v>
      </c>
    </row>
    <row r="19" spans="1:7" ht="14.25" customHeight="1">
      <c r="A19" s="6" t="s">
        <v>7</v>
      </c>
      <c r="B19" s="17"/>
      <c r="C19" s="18" t="s">
        <v>8</v>
      </c>
      <c r="D19" s="23">
        <v>8050.7</v>
      </c>
      <c r="E19" s="23">
        <f>7883+167.7+35.3+200</f>
        <v>8286</v>
      </c>
      <c r="F19" s="23">
        <v>9125</v>
      </c>
      <c r="G19" s="26">
        <f t="shared" si="0"/>
        <v>113.34418125131975</v>
      </c>
    </row>
    <row r="20" spans="1:7" ht="14.25" customHeight="1">
      <c r="A20" s="7" t="s">
        <v>65</v>
      </c>
      <c r="B20" s="13"/>
      <c r="C20" s="19" t="s">
        <v>42</v>
      </c>
      <c r="D20" s="23">
        <v>450</v>
      </c>
      <c r="E20" s="23">
        <v>450</v>
      </c>
      <c r="F20" s="23">
        <v>0</v>
      </c>
      <c r="G20" s="26">
        <f t="shared" si="0"/>
        <v>0</v>
      </c>
    </row>
    <row r="21" spans="1:7" ht="12.75">
      <c r="A21" s="7" t="s">
        <v>9</v>
      </c>
      <c r="B21" s="13"/>
      <c r="C21" s="19" t="s">
        <v>57</v>
      </c>
      <c r="D21" s="23">
        <v>300</v>
      </c>
      <c r="E21" s="23">
        <v>300</v>
      </c>
      <c r="F21" s="23">
        <v>300</v>
      </c>
      <c r="G21" s="26">
        <f t="shared" si="0"/>
        <v>100</v>
      </c>
    </row>
    <row r="22" spans="1:7" ht="13.5" customHeight="1">
      <c r="A22" s="7" t="s">
        <v>47</v>
      </c>
      <c r="B22" s="13"/>
      <c r="C22" s="19" t="s">
        <v>58</v>
      </c>
      <c r="D22" s="23">
        <v>500</v>
      </c>
      <c r="E22" s="23">
        <f>500+300</f>
        <v>800</v>
      </c>
      <c r="F22" s="23">
        <v>900</v>
      </c>
      <c r="G22" s="26">
        <f t="shared" si="0"/>
        <v>180</v>
      </c>
    </row>
    <row r="23" spans="1:7" ht="15" customHeight="1">
      <c r="A23" s="8" t="s">
        <v>10</v>
      </c>
      <c r="B23" s="20" t="s">
        <v>29</v>
      </c>
      <c r="C23" s="18"/>
      <c r="D23" s="15">
        <f>D24</f>
        <v>304.465</v>
      </c>
      <c r="E23" s="15">
        <f>E24</f>
        <v>304.465</v>
      </c>
      <c r="F23" s="15">
        <f>F24</f>
        <v>339.8</v>
      </c>
      <c r="G23" s="27">
        <f t="shared" si="0"/>
        <v>111.60560327131199</v>
      </c>
    </row>
    <row r="24" spans="1:7" ht="15.75" customHeight="1">
      <c r="A24" s="17" t="s">
        <v>11</v>
      </c>
      <c r="B24" s="17"/>
      <c r="C24" s="18" t="s">
        <v>36</v>
      </c>
      <c r="D24" s="23">
        <v>304.465</v>
      </c>
      <c r="E24" s="23">
        <v>304.465</v>
      </c>
      <c r="F24" s="23">
        <v>339.8</v>
      </c>
      <c r="G24" s="26">
        <f t="shared" si="0"/>
        <v>111.60560327131199</v>
      </c>
    </row>
    <row r="25" spans="1:7" ht="24.75" customHeight="1">
      <c r="A25" s="4" t="s">
        <v>12</v>
      </c>
      <c r="B25" s="14" t="s">
        <v>13</v>
      </c>
      <c r="C25" s="14"/>
      <c r="D25" s="15">
        <f>SUM(D26:D28)</f>
        <v>270</v>
      </c>
      <c r="E25" s="15">
        <f>SUM(E26:E28)</f>
        <v>378.9</v>
      </c>
      <c r="F25" s="15">
        <f>SUM(F26:F28)</f>
        <v>270</v>
      </c>
      <c r="G25" s="27">
        <f t="shared" si="0"/>
        <v>100</v>
      </c>
    </row>
    <row r="26" spans="1:7" ht="27.75" customHeight="1">
      <c r="A26" s="6" t="s">
        <v>14</v>
      </c>
      <c r="B26" s="17"/>
      <c r="C26" s="18" t="s">
        <v>15</v>
      </c>
      <c r="D26" s="23">
        <v>100</v>
      </c>
      <c r="E26" s="23">
        <v>100</v>
      </c>
      <c r="F26" s="23">
        <v>100</v>
      </c>
      <c r="G26" s="26">
        <f t="shared" si="0"/>
        <v>100</v>
      </c>
    </row>
    <row r="27" spans="1:7" ht="18" customHeight="1">
      <c r="A27" s="6" t="s">
        <v>16</v>
      </c>
      <c r="B27" s="17"/>
      <c r="C27" s="18" t="s">
        <v>17</v>
      </c>
      <c r="D27" s="23">
        <v>150</v>
      </c>
      <c r="E27" s="23">
        <f>150+108.9</f>
        <v>258.9</v>
      </c>
      <c r="F27" s="23">
        <v>150</v>
      </c>
      <c r="G27" s="26">
        <f t="shared" si="0"/>
        <v>100</v>
      </c>
    </row>
    <row r="28" spans="1:7" ht="26.25" customHeight="1">
      <c r="A28" s="6" t="s">
        <v>59</v>
      </c>
      <c r="B28" s="17"/>
      <c r="C28" s="18" t="s">
        <v>60</v>
      </c>
      <c r="D28" s="23">
        <v>20</v>
      </c>
      <c r="E28" s="23">
        <v>20</v>
      </c>
      <c r="F28" s="23">
        <v>20</v>
      </c>
      <c r="G28" s="26">
        <f t="shared" si="0"/>
        <v>100</v>
      </c>
    </row>
    <row r="29" spans="1:7" ht="15" customHeight="1">
      <c r="A29" s="4" t="s">
        <v>30</v>
      </c>
      <c r="B29" s="14" t="s">
        <v>31</v>
      </c>
      <c r="C29" s="18"/>
      <c r="D29" s="15">
        <f>SUM(D30:D33)</f>
        <v>6824.1</v>
      </c>
      <c r="E29" s="15">
        <f>SUM(E30:E33)</f>
        <v>7210.25</v>
      </c>
      <c r="F29" s="15">
        <f>SUM(F30:F33)</f>
        <v>3868.9</v>
      </c>
      <c r="G29" s="27">
        <f t="shared" si="0"/>
        <v>56.69465570551427</v>
      </c>
    </row>
    <row r="30" spans="1:7" ht="18" customHeight="1">
      <c r="A30" s="12" t="s">
        <v>3</v>
      </c>
      <c r="B30" s="14"/>
      <c r="C30" s="18" t="s">
        <v>46</v>
      </c>
      <c r="D30" s="23">
        <v>50.6</v>
      </c>
      <c r="E30" s="23">
        <v>50.6</v>
      </c>
      <c r="F30" s="23">
        <v>60</v>
      </c>
      <c r="G30" s="26">
        <f t="shared" si="0"/>
        <v>118.57707509881423</v>
      </c>
    </row>
    <row r="31" spans="1:7" ht="15.75" customHeight="1">
      <c r="A31" s="6" t="s">
        <v>62</v>
      </c>
      <c r="B31" s="17"/>
      <c r="C31" s="18" t="s">
        <v>61</v>
      </c>
      <c r="D31" s="23">
        <v>6523.5</v>
      </c>
      <c r="E31" s="23">
        <f>1350+5173.5+386.15</f>
        <v>6909.65</v>
      </c>
      <c r="F31" s="23">
        <v>3378.6</v>
      </c>
      <c r="G31" s="26">
        <f t="shared" si="0"/>
        <v>51.79121637157967</v>
      </c>
    </row>
    <row r="32" spans="1:7" ht="15.75" customHeight="1">
      <c r="A32" s="6" t="s">
        <v>51</v>
      </c>
      <c r="B32" s="17"/>
      <c r="C32" s="18" t="s">
        <v>52</v>
      </c>
      <c r="D32" s="23">
        <v>250</v>
      </c>
      <c r="E32" s="23">
        <v>250</v>
      </c>
      <c r="F32" s="23">
        <v>270</v>
      </c>
      <c r="G32" s="26">
        <f t="shared" si="0"/>
        <v>108</v>
      </c>
    </row>
    <row r="33" spans="1:7" ht="15.75" customHeight="1">
      <c r="A33" s="6" t="s">
        <v>40</v>
      </c>
      <c r="B33" s="17"/>
      <c r="C33" s="18" t="s">
        <v>41</v>
      </c>
      <c r="D33" s="23">
        <v>0</v>
      </c>
      <c r="E33" s="23">
        <v>0</v>
      </c>
      <c r="F33" s="23">
        <v>160.3</v>
      </c>
      <c r="G33" s="26">
        <v>0</v>
      </c>
    </row>
    <row r="34" spans="1:7" ht="15.75" customHeight="1">
      <c r="A34" s="4" t="s">
        <v>18</v>
      </c>
      <c r="B34" s="14" t="s">
        <v>19</v>
      </c>
      <c r="C34" s="14"/>
      <c r="D34" s="15">
        <f>D35+D36+D37</f>
        <v>8737.2</v>
      </c>
      <c r="E34" s="15">
        <f>E35+E36+E37</f>
        <v>23187.3</v>
      </c>
      <c r="F34" s="15">
        <f>F35+F36+F37</f>
        <v>9031.2</v>
      </c>
      <c r="G34" s="27">
        <f t="shared" si="0"/>
        <v>103.36492240076913</v>
      </c>
    </row>
    <row r="35" spans="1:7" ht="12.75">
      <c r="A35" s="6" t="s">
        <v>20</v>
      </c>
      <c r="B35" s="17"/>
      <c r="C35" s="18" t="s">
        <v>21</v>
      </c>
      <c r="D35" s="23">
        <v>1858.9</v>
      </c>
      <c r="E35" s="23">
        <f>858.9+1000+14065.1</f>
        <v>15924</v>
      </c>
      <c r="F35" s="23">
        <v>1800</v>
      </c>
      <c r="G35" s="26">
        <f t="shared" si="0"/>
        <v>96.83145946527516</v>
      </c>
    </row>
    <row r="36" spans="1:7" ht="12.75">
      <c r="A36" s="6" t="s">
        <v>22</v>
      </c>
      <c r="B36" s="17"/>
      <c r="C36" s="18" t="s">
        <v>23</v>
      </c>
      <c r="D36" s="23">
        <v>1578.3</v>
      </c>
      <c r="E36" s="23">
        <v>1578.3</v>
      </c>
      <c r="F36" s="23">
        <v>1650</v>
      </c>
      <c r="G36" s="26">
        <f t="shared" si="0"/>
        <v>104.5428625736552</v>
      </c>
    </row>
    <row r="37" spans="1:7" ht="15" customHeight="1">
      <c r="A37" s="6" t="s">
        <v>38</v>
      </c>
      <c r="B37" s="17"/>
      <c r="C37" s="18" t="s">
        <v>39</v>
      </c>
      <c r="D37" s="23">
        <v>5300</v>
      </c>
      <c r="E37" s="23">
        <f>5300+385</f>
        <v>5685</v>
      </c>
      <c r="F37" s="23">
        <v>5581.2</v>
      </c>
      <c r="G37" s="26">
        <f t="shared" si="0"/>
        <v>105.30566037735849</v>
      </c>
    </row>
    <row r="38" spans="1:7" ht="15.75" customHeight="1">
      <c r="A38" s="4" t="s">
        <v>32</v>
      </c>
      <c r="B38" s="14" t="s">
        <v>33</v>
      </c>
      <c r="C38" s="18"/>
      <c r="D38" s="15">
        <f>D39</f>
        <v>68.4</v>
      </c>
      <c r="E38" s="15">
        <f>E39</f>
        <v>119.30000000000001</v>
      </c>
      <c r="F38" s="15">
        <f>F39</f>
        <v>166.117</v>
      </c>
      <c r="G38" s="27">
        <f t="shared" si="0"/>
        <v>242.86111111111106</v>
      </c>
    </row>
    <row r="39" spans="1:7" ht="18" customHeight="1">
      <c r="A39" s="17" t="s">
        <v>34</v>
      </c>
      <c r="B39" s="17"/>
      <c r="C39" s="18" t="s">
        <v>35</v>
      </c>
      <c r="D39" s="23">
        <v>68.4</v>
      </c>
      <c r="E39" s="23">
        <f>68.4+50.9</f>
        <v>119.30000000000001</v>
      </c>
      <c r="F39" s="23">
        <f>129+37.117</f>
        <v>166.117</v>
      </c>
      <c r="G39" s="26">
        <f t="shared" si="0"/>
        <v>242.86111111111106</v>
      </c>
    </row>
    <row r="40" spans="1:7" ht="27" customHeight="1">
      <c r="A40" s="4" t="s">
        <v>24</v>
      </c>
      <c r="B40" s="14" t="s">
        <v>25</v>
      </c>
      <c r="C40" s="14"/>
      <c r="D40" s="15">
        <f>D41</f>
        <v>6000</v>
      </c>
      <c r="E40" s="15">
        <f>E41</f>
        <v>6641.2</v>
      </c>
      <c r="F40" s="15">
        <f>F41</f>
        <v>7130</v>
      </c>
      <c r="G40" s="27">
        <f t="shared" si="0"/>
        <v>118.83333333333333</v>
      </c>
    </row>
    <row r="41" spans="1:7" ht="15.75" customHeight="1">
      <c r="A41" s="6" t="s">
        <v>26</v>
      </c>
      <c r="B41" s="17"/>
      <c r="C41" s="18" t="s">
        <v>27</v>
      </c>
      <c r="D41" s="23">
        <v>6000</v>
      </c>
      <c r="E41" s="23">
        <f>6000+641.2</f>
        <v>6641.2</v>
      </c>
      <c r="F41" s="23">
        <f>7100+30</f>
        <v>7130</v>
      </c>
      <c r="G41" s="26">
        <f t="shared" si="0"/>
        <v>118.83333333333333</v>
      </c>
    </row>
    <row r="42" spans="1:7" ht="12.75">
      <c r="A42" s="4" t="s">
        <v>43</v>
      </c>
      <c r="B42" s="21">
        <v>1000</v>
      </c>
      <c r="C42" s="14"/>
      <c r="D42" s="24">
        <f>D43</f>
        <v>682</v>
      </c>
      <c r="E42" s="24">
        <f>E43</f>
        <v>682</v>
      </c>
      <c r="F42" s="24">
        <f>F43</f>
        <v>750</v>
      </c>
      <c r="G42" s="27">
        <f t="shared" si="0"/>
        <v>109.97067448680352</v>
      </c>
    </row>
    <row r="43" spans="1:7" ht="12.75">
      <c r="A43" s="6" t="s">
        <v>44</v>
      </c>
      <c r="B43" s="17"/>
      <c r="C43" s="18" t="s">
        <v>45</v>
      </c>
      <c r="D43" s="23">
        <v>682</v>
      </c>
      <c r="E43" s="23">
        <v>682</v>
      </c>
      <c r="F43" s="23">
        <v>750</v>
      </c>
      <c r="G43" s="26">
        <f t="shared" si="0"/>
        <v>109.97067448680352</v>
      </c>
    </row>
    <row r="44" spans="1:7" ht="12.75">
      <c r="A44" s="4" t="s">
        <v>55</v>
      </c>
      <c r="B44" s="14" t="s">
        <v>53</v>
      </c>
      <c r="C44" s="14"/>
      <c r="D44" s="15">
        <f>SUM(D45:D45)</f>
        <v>150</v>
      </c>
      <c r="E44" s="15">
        <f>SUM(E45:E45)</f>
        <v>250</v>
      </c>
      <c r="F44" s="15">
        <f>SUM(F45:F45)</f>
        <v>200</v>
      </c>
      <c r="G44" s="27">
        <f t="shared" si="0"/>
        <v>133.33333333333331</v>
      </c>
    </row>
    <row r="45" spans="1:7" ht="17.25" customHeight="1">
      <c r="A45" s="6" t="s">
        <v>54</v>
      </c>
      <c r="B45" s="17"/>
      <c r="C45" s="18" t="s">
        <v>56</v>
      </c>
      <c r="D45" s="23">
        <v>150</v>
      </c>
      <c r="E45" s="23">
        <f>150+100</f>
        <v>250</v>
      </c>
      <c r="F45" s="23">
        <v>200</v>
      </c>
      <c r="G45" s="26">
        <f t="shared" si="0"/>
        <v>133.33333333333331</v>
      </c>
    </row>
    <row r="46" spans="1:7" ht="17.25" customHeight="1">
      <c r="A46" s="9" t="s">
        <v>28</v>
      </c>
      <c r="B46" s="21"/>
      <c r="C46" s="21"/>
      <c r="D46" s="15">
        <f>D17+D23+D25+D29+D34+D40+D44+D38+D42</f>
        <v>32771.865000000005</v>
      </c>
      <c r="E46" s="15">
        <f>E17+E23+E25+E29+E34+E40+E44+E38+E42</f>
        <v>49044.41499999999</v>
      </c>
      <c r="F46" s="15">
        <f>F17+F23+F25+F29+F34+F40+F44+F38+F42</f>
        <v>32542.117</v>
      </c>
      <c r="G46" s="27">
        <f t="shared" si="0"/>
        <v>99.29894743555178</v>
      </c>
    </row>
    <row r="47" spans="1:5" ht="12.75">
      <c r="A47" s="1"/>
      <c r="B47" s="1"/>
      <c r="C47" s="3"/>
      <c r="D47" s="3"/>
      <c r="E47" s="22"/>
    </row>
    <row r="48" spans="1:7" ht="12.75">
      <c r="A48" s="1"/>
      <c r="B48" s="1"/>
      <c r="C48" s="3"/>
      <c r="D48" s="3"/>
      <c r="G48" s="28"/>
    </row>
  </sheetData>
  <sheetProtection/>
  <mergeCells count="17">
    <mergeCell ref="G14:G16"/>
    <mergeCell ref="B4:F4"/>
    <mergeCell ref="B5:F5"/>
    <mergeCell ref="B6:F6"/>
    <mergeCell ref="B7:F7"/>
    <mergeCell ref="F14:F16"/>
    <mergeCell ref="D14:D16"/>
    <mergeCell ref="B14:B16"/>
    <mergeCell ref="C14:C16"/>
    <mergeCell ref="B8:C8"/>
    <mergeCell ref="B9:C9"/>
    <mergeCell ref="E14:E16"/>
    <mergeCell ref="A10:F10"/>
    <mergeCell ref="A11:F11"/>
    <mergeCell ref="A12:F12"/>
    <mergeCell ref="A13:F13"/>
    <mergeCell ref="A14:A16"/>
  </mergeCells>
  <printOptions/>
  <pageMargins left="1.1811023622047245" right="0" top="0.3937007874015748" bottom="0.3937007874015748" header="0.5118110236220472" footer="0.5118110236220472"/>
  <pageSetup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Быстрова И. В.</cp:lastModifiedBy>
  <cp:lastPrinted>2015-05-28T09:40:00Z</cp:lastPrinted>
  <dcterms:created xsi:type="dcterms:W3CDTF">2006-11-19T15:02:18Z</dcterms:created>
  <dcterms:modified xsi:type="dcterms:W3CDTF">2015-05-29T11:50:07Z</dcterms:modified>
  <cp:category/>
  <cp:version/>
  <cp:contentType/>
  <cp:contentStatus/>
</cp:coreProperties>
</file>