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5" yWindow="315" windowWidth="11130" windowHeight="6525" activeTab="0"/>
  </bookViews>
  <sheets>
    <sheet name="Лист1" sheetId="1" r:id="rId1"/>
    <sheet name="Лист1 (2)" sheetId="2" r:id="rId2"/>
    <sheet name="Лист2" sheetId="3" r:id="rId3"/>
    <sheet name="Лист3" sheetId="4" r:id="rId4"/>
  </sheets>
  <definedNames>
    <definedName name="_xlnm.Print_Area" localSheetId="0">'Лист1'!$A$4:$D$48</definedName>
    <definedName name="_xlnm.Print_Area" localSheetId="1">'Лист1 (2)'!$A$14:$G$58</definedName>
  </definedNames>
  <calcPr fullCalcOnLoad="1"/>
</workbook>
</file>

<file path=xl/sharedStrings.xml><?xml version="1.0" encoding="utf-8"?>
<sst xmlns="http://schemas.openxmlformats.org/spreadsheetml/2006/main" count="140" uniqueCount="77">
  <si>
    <t>Наименование показателя</t>
  </si>
  <si>
    <t>Код раздела</t>
  </si>
  <si>
    <t>Код подраздела</t>
  </si>
  <si>
    <t>Общегосударственные вопросы</t>
  </si>
  <si>
    <t>0100</t>
  </si>
  <si>
    <t xml:space="preserve">Функционирование  законодательных представительных органов </t>
  </si>
  <si>
    <t>0103</t>
  </si>
  <si>
    <t>Функционирование местных администраций</t>
  </si>
  <si>
    <t>0104</t>
  </si>
  <si>
    <t>Резервные фонды</t>
  </si>
  <si>
    <t>Национальная оборона</t>
  </si>
  <si>
    <t>Осуществление полномочий по первичному воинскому учету</t>
  </si>
  <si>
    <t>Национальная безопасность и правоохранительная деятельность</t>
  </si>
  <si>
    <t>0300</t>
  </si>
  <si>
    <t>Предупреждение и ликвидация последствий чрезвычайных ситуаций и стихийных бедствий, гражданская оборона</t>
  </si>
  <si>
    <t>0309</t>
  </si>
  <si>
    <t>Обеспечение противопожарной безопасности</t>
  </si>
  <si>
    <t>0310</t>
  </si>
  <si>
    <t>Жилищно-коммунальное хозяйство</t>
  </si>
  <si>
    <t>0500</t>
  </si>
  <si>
    <t>Жилищное  хозяйство</t>
  </si>
  <si>
    <t>0501</t>
  </si>
  <si>
    <t>Коммунальное хозяйство</t>
  </si>
  <si>
    <t>0502</t>
  </si>
  <si>
    <t>Культура, кинематография, средства массовой информации</t>
  </si>
  <si>
    <t>0800</t>
  </si>
  <si>
    <t>Культура</t>
  </si>
  <si>
    <t>0801</t>
  </si>
  <si>
    <t>ВСЕГО РАСХОДОВ</t>
  </si>
  <si>
    <t>0200</t>
  </si>
  <si>
    <t>Национальная экономика</t>
  </si>
  <si>
    <t>0400</t>
  </si>
  <si>
    <t>Топливо и энергетика</t>
  </si>
  <si>
    <t>0402</t>
  </si>
  <si>
    <t>Образование</t>
  </si>
  <si>
    <t>0700</t>
  </si>
  <si>
    <t>Молодежная политика и оздоровление детей</t>
  </si>
  <si>
    <t>0707</t>
  </si>
  <si>
    <t>0203</t>
  </si>
  <si>
    <t>Распределение бюджетных ассигнований по разделам и подразделам, классификация</t>
  </si>
  <si>
    <t>Благоустройство</t>
  </si>
  <si>
    <t>0503</t>
  </si>
  <si>
    <t>Другие вопросы в области национальной экономики</t>
  </si>
  <si>
    <t>0412</t>
  </si>
  <si>
    <t>Обеспечение проведения  выборов и референдумов</t>
  </si>
  <si>
    <t>0107</t>
  </si>
  <si>
    <t>Социальная политика</t>
  </si>
  <si>
    <t>Пенсионное обеспечение</t>
  </si>
  <si>
    <t>1001</t>
  </si>
  <si>
    <t xml:space="preserve"> </t>
  </si>
  <si>
    <t>0401</t>
  </si>
  <si>
    <t>Другие общегосударственные вопросы</t>
  </si>
  <si>
    <t>Приложение 6</t>
  </si>
  <si>
    <t>к Решению Совета депутатов</t>
  </si>
  <si>
    <t>Кобринского сельского поселения</t>
  </si>
  <si>
    <t>Связь и информатика</t>
  </si>
  <si>
    <t>0410</t>
  </si>
  <si>
    <t>Бюджет  на  2011 год  тыс.руб.</t>
  </si>
  <si>
    <t>1100</t>
  </si>
  <si>
    <t>Другие вопросы в области физической культуры и спорта</t>
  </si>
  <si>
    <t>Физическая культура и спорт</t>
  </si>
  <si>
    <t>1102</t>
  </si>
  <si>
    <t>расходов бюджета Кобринского сельского поселения на 2012 год</t>
  </si>
  <si>
    <t>№      от                  2011 г.</t>
  </si>
  <si>
    <t>Бюджет на 2012 г.  тыс. руб.</t>
  </si>
  <si>
    <t>Бюджет на 2011 г.9 мес.</t>
  </si>
  <si>
    <t>0111</t>
  </si>
  <si>
    <t>0113</t>
  </si>
  <si>
    <t>Другие вопросы в области национальной безопасности и правоохранительной деятельности</t>
  </si>
  <si>
    <t>0314</t>
  </si>
  <si>
    <t xml:space="preserve">2012 к 2011  % </t>
  </si>
  <si>
    <t>0409</t>
  </si>
  <si>
    <t>Дорожное хозяйство</t>
  </si>
  <si>
    <t>Бюджет на 2012г.  тыс. руб.</t>
  </si>
  <si>
    <t>Социальное обеспечение населения</t>
  </si>
  <si>
    <t>1003</t>
  </si>
  <si>
    <t>№  70 от 26  декабря  2012 г.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</si>
</sst>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</numFmts>
  <fonts count="25">
    <font>
      <sz val="10"/>
      <name val="Arial Cyr"/>
      <family val="0"/>
    </font>
    <font>
      <sz val="10"/>
      <name val="Times New Roman"/>
      <family val="1"/>
    </font>
    <font>
      <sz val="10"/>
      <name val="Arial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0" fillId="0" borderId="0">
      <alignment/>
      <protection/>
    </xf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57">
    <xf numFmtId="0" fontId="0" fillId="0" borderId="0" xfId="0" applyAlignment="1">
      <alignment/>
    </xf>
    <xf numFmtId="0" fontId="0" fillId="0" borderId="0" xfId="52" applyAlignment="1">
      <alignment/>
      <protection/>
    </xf>
    <xf numFmtId="0" fontId="1" fillId="0" borderId="0" xfId="52" applyFont="1" applyAlignment="1">
      <alignment/>
      <protection/>
    </xf>
    <xf numFmtId="0" fontId="3" fillId="0" borderId="0" xfId="52" applyFont="1" applyAlignment="1">
      <alignment/>
      <protection/>
    </xf>
    <xf numFmtId="0" fontId="0" fillId="0" borderId="0" xfId="52" applyAlignment="1">
      <alignment horizontal="center"/>
      <protection/>
    </xf>
    <xf numFmtId="0" fontId="5" fillId="0" borderId="10" xfId="52" applyFont="1" applyBorder="1" applyAlignment="1">
      <alignment horizontal="center" wrapText="1"/>
      <protection/>
    </xf>
    <xf numFmtId="0" fontId="1" fillId="0" borderId="10" xfId="52" applyFont="1" applyBorder="1" applyAlignment="1">
      <alignment horizontal="left" wrapText="1"/>
      <protection/>
    </xf>
    <xf numFmtId="0" fontId="1" fillId="0" borderId="10" xfId="52" applyFont="1" applyBorder="1" applyAlignment="1">
      <alignment wrapText="1"/>
      <protection/>
    </xf>
    <xf numFmtId="0" fontId="1" fillId="0" borderId="11" xfId="52" applyFont="1" applyBorder="1" applyAlignment="1">
      <alignment wrapText="1"/>
      <protection/>
    </xf>
    <xf numFmtId="0" fontId="5" fillId="0" borderId="10" xfId="52" applyFont="1" applyBorder="1" applyAlignment="1">
      <alignment horizontal="center" wrapText="1"/>
      <protection/>
    </xf>
    <xf numFmtId="0" fontId="5" fillId="0" borderId="10" xfId="52" applyFont="1" applyBorder="1" applyAlignment="1">
      <alignment wrapText="1"/>
      <protection/>
    </xf>
    <xf numFmtId="0" fontId="2" fillId="0" borderId="0" xfId="52" applyFont="1" applyAlignment="1">
      <alignment vertical="justify"/>
      <protection/>
    </xf>
    <xf numFmtId="0" fontId="5" fillId="0" borderId="0" xfId="52" applyFont="1" applyAlignment="1">
      <alignment horizontal="left"/>
      <protection/>
    </xf>
    <xf numFmtId="0" fontId="1" fillId="0" borderId="0" xfId="52" applyFont="1" applyAlignment="1">
      <alignment horizontal="left"/>
      <protection/>
    </xf>
    <xf numFmtId="0" fontId="6" fillId="0" borderId="0" xfId="52" applyFont="1" applyAlignment="1">
      <alignment horizontal="left" vertical="justify"/>
      <protection/>
    </xf>
    <xf numFmtId="0" fontId="2" fillId="0" borderId="0" xfId="52" applyFont="1" applyAlignment="1">
      <alignment horizontal="left" vertical="justify"/>
      <protection/>
    </xf>
    <xf numFmtId="0" fontId="2" fillId="0" borderId="0" xfId="52" applyFont="1" applyAlignment="1">
      <alignment horizontal="center" vertical="justify"/>
      <protection/>
    </xf>
    <xf numFmtId="0" fontId="1" fillId="0" borderId="10" xfId="52" applyFont="1" applyBorder="1" applyAlignment="1">
      <alignment horizontal="left" wrapText="1"/>
      <protection/>
    </xf>
    <xf numFmtId="164" fontId="1" fillId="0" borderId="10" xfId="0" applyNumberFormat="1" applyFont="1" applyBorder="1" applyAlignment="1">
      <alignment horizontal="center" vertical="center"/>
    </xf>
    <xf numFmtId="164" fontId="5" fillId="0" borderId="10" xfId="0" applyNumberFormat="1" applyFont="1" applyBorder="1" applyAlignment="1">
      <alignment horizontal="center" vertical="center"/>
    </xf>
    <xf numFmtId="0" fontId="1" fillId="0" borderId="11" xfId="52" applyFont="1" applyBorder="1" applyAlignment="1">
      <alignment horizontal="center" vertical="center" wrapText="1"/>
      <protection/>
    </xf>
    <xf numFmtId="49" fontId="5" fillId="0" borderId="10" xfId="52" applyNumberFormat="1" applyFont="1" applyBorder="1" applyAlignment="1">
      <alignment horizontal="center" vertical="center" wrapText="1"/>
      <protection/>
    </xf>
    <xf numFmtId="2" fontId="5" fillId="0" borderId="10" xfId="52" applyNumberFormat="1" applyFont="1" applyBorder="1" applyAlignment="1">
      <alignment horizontal="center" vertical="center" wrapText="1"/>
      <protection/>
    </xf>
    <xf numFmtId="49" fontId="1" fillId="0" borderId="10" xfId="52" applyNumberFormat="1" applyFont="1" applyBorder="1" applyAlignment="1">
      <alignment horizontal="center" vertical="center" wrapText="1"/>
      <protection/>
    </xf>
    <xf numFmtId="0" fontId="1" fillId="0" borderId="10" xfId="52" applyFont="1" applyBorder="1" applyAlignment="1">
      <alignment horizontal="center" vertical="center" wrapText="1"/>
      <protection/>
    </xf>
    <xf numFmtId="49" fontId="1" fillId="0" borderId="10" xfId="52" applyNumberFormat="1" applyFont="1" applyBorder="1" applyAlignment="1">
      <alignment horizontal="center" vertical="center" wrapText="1"/>
      <protection/>
    </xf>
    <xf numFmtId="164" fontId="1" fillId="0" borderId="10" xfId="52" applyNumberFormat="1" applyFont="1" applyBorder="1" applyAlignment="1">
      <alignment horizontal="center" vertical="center" wrapText="1"/>
      <protection/>
    </xf>
    <xf numFmtId="49" fontId="1" fillId="0" borderId="11" xfId="52" applyNumberFormat="1" applyFont="1" applyBorder="1" applyAlignment="1">
      <alignment horizontal="center" vertical="center" wrapText="1"/>
      <protection/>
    </xf>
    <xf numFmtId="49" fontId="5" fillId="0" borderId="10" xfId="52" applyNumberFormat="1" applyFont="1" applyBorder="1" applyAlignment="1">
      <alignment horizontal="center" vertical="center" wrapText="1"/>
      <protection/>
    </xf>
    <xf numFmtId="164" fontId="5" fillId="0" borderId="10" xfId="52" applyNumberFormat="1" applyFont="1" applyBorder="1" applyAlignment="1">
      <alignment horizontal="center" vertical="center" wrapText="1"/>
      <protection/>
    </xf>
    <xf numFmtId="0" fontId="1" fillId="0" borderId="10" xfId="0" applyFont="1" applyBorder="1" applyAlignment="1">
      <alignment horizontal="center" vertical="center"/>
    </xf>
    <xf numFmtId="0" fontId="5" fillId="0" borderId="10" xfId="52" applyFont="1" applyBorder="1" applyAlignment="1">
      <alignment horizontal="center" vertical="center" wrapText="1"/>
      <protection/>
    </xf>
    <xf numFmtId="0" fontId="6" fillId="0" borderId="0" xfId="52" applyFont="1" applyAlignment="1">
      <alignment horizontal="right" vertical="justify"/>
      <protection/>
    </xf>
    <xf numFmtId="0" fontId="2" fillId="0" borderId="0" xfId="52" applyFont="1" applyAlignment="1">
      <alignment horizontal="right" vertical="justify"/>
      <protection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164" fontId="7" fillId="0" borderId="0" xfId="0" applyNumberFormat="1" applyFont="1" applyBorder="1" applyAlignment="1">
      <alignment/>
    </xf>
    <xf numFmtId="164" fontId="0" fillId="0" borderId="0" xfId="0" applyNumberFormat="1" applyFont="1" applyBorder="1" applyAlignment="1">
      <alignment/>
    </xf>
    <xf numFmtId="0" fontId="6" fillId="0" borderId="0" xfId="52" applyFont="1" applyAlignment="1">
      <alignment horizontal="right" vertical="justify"/>
      <protection/>
    </xf>
    <xf numFmtId="0" fontId="2" fillId="0" borderId="0" xfId="52" applyFont="1" applyAlignment="1">
      <alignment horizontal="right" vertical="justify"/>
      <protection/>
    </xf>
    <xf numFmtId="0" fontId="2" fillId="0" borderId="0" xfId="52" applyFont="1" applyAlignment="1">
      <alignment horizontal="right" vertical="justify"/>
      <protection/>
    </xf>
    <xf numFmtId="0" fontId="4" fillId="0" borderId="0" xfId="52" applyFont="1" applyAlignment="1">
      <alignment horizontal="center"/>
      <protection/>
    </xf>
    <xf numFmtId="0" fontId="1" fillId="0" borderId="12" xfId="52" applyFont="1" applyBorder="1" applyAlignment="1">
      <alignment horizontal="center" vertical="center" wrapText="1"/>
      <protection/>
    </xf>
    <xf numFmtId="0" fontId="1" fillId="0" borderId="13" xfId="52" applyFont="1" applyBorder="1" applyAlignment="1">
      <alignment horizontal="center" vertical="center" wrapText="1"/>
      <protection/>
    </xf>
    <xf numFmtId="0" fontId="1" fillId="0" borderId="11" xfId="52" applyFont="1" applyBorder="1" applyAlignment="1">
      <alignment horizontal="center" vertical="center" wrapText="1"/>
      <protection/>
    </xf>
    <xf numFmtId="0" fontId="2" fillId="0" borderId="0" xfId="52" applyFont="1" applyAlignment="1">
      <alignment horizontal="left" vertical="justify"/>
      <protection/>
    </xf>
    <xf numFmtId="0" fontId="1" fillId="0" borderId="0" xfId="52" applyFont="1" applyAlignment="1">
      <alignment horizontal="left"/>
      <protection/>
    </xf>
    <xf numFmtId="0" fontId="1" fillId="0" borderId="10" xfId="0" applyFont="1" applyBorder="1" applyAlignment="1">
      <alignment horizontal="center" vertical="center" wrapText="1"/>
    </xf>
    <xf numFmtId="0" fontId="3" fillId="0" borderId="0" xfId="52" applyFont="1" applyAlignment="1">
      <alignment horizontal="center"/>
      <protection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3" fillId="0" borderId="0" xfId="52" applyFont="1" applyAlignment="1">
      <alignment horizontal="center" wrapText="1"/>
      <protection/>
    </xf>
    <xf numFmtId="0" fontId="6" fillId="0" borderId="0" xfId="52" applyFont="1" applyAlignment="1">
      <alignment horizontal="left" vertical="justify"/>
      <protection/>
    </xf>
    <xf numFmtId="0" fontId="2" fillId="0" borderId="0" xfId="52" applyFont="1" applyAlignment="1">
      <alignment horizontal="center" vertical="justify"/>
      <protection/>
    </xf>
    <xf numFmtId="0" fontId="0" fillId="0" borderId="0" xfId="52" applyAlignment="1">
      <alignment horizontal="center"/>
      <protection/>
    </xf>
    <xf numFmtId="0" fontId="1" fillId="0" borderId="0" xfId="0" applyFont="1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риложение № 3  Расходы 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8"/>
  <sheetViews>
    <sheetView tabSelected="1" workbookViewId="0" topLeftCell="A2">
      <selection activeCell="B7" sqref="B7:D7"/>
    </sheetView>
  </sheetViews>
  <sheetFormatPr defaultColWidth="9.00390625" defaultRowHeight="12.75"/>
  <cols>
    <col min="1" max="1" width="57.25390625" style="0" customWidth="1"/>
    <col min="2" max="2" width="9.25390625" style="0" customWidth="1"/>
    <col min="3" max="3" width="9.875" style="0" customWidth="1"/>
    <col min="4" max="4" width="15.25390625" style="0" customWidth="1"/>
  </cols>
  <sheetData>
    <row r="1" spans="1:3" ht="12.75">
      <c r="A1" s="1"/>
      <c r="B1" s="1"/>
      <c r="C1" s="12"/>
    </row>
    <row r="2" spans="1:3" ht="12.75">
      <c r="A2" s="1"/>
      <c r="B2" s="1"/>
      <c r="C2" s="2"/>
    </row>
    <row r="3" spans="1:3" ht="12.75">
      <c r="A3" s="2"/>
      <c r="B3" s="2"/>
      <c r="C3" s="13"/>
    </row>
    <row r="4" spans="1:4" ht="12.75" customHeight="1">
      <c r="A4" s="2"/>
      <c r="B4" s="38" t="s">
        <v>52</v>
      </c>
      <c r="C4" s="38"/>
      <c r="D4" s="38"/>
    </row>
    <row r="5" spans="1:4" ht="12.75" customHeight="1">
      <c r="A5" s="2"/>
      <c r="B5" s="39" t="s">
        <v>53</v>
      </c>
      <c r="C5" s="39"/>
      <c r="D5" s="39"/>
    </row>
    <row r="6" spans="1:4" ht="12.75" customHeight="1">
      <c r="A6" s="2"/>
      <c r="B6" s="39" t="s">
        <v>54</v>
      </c>
      <c r="C6" s="39"/>
      <c r="D6" s="39"/>
    </row>
    <row r="7" spans="1:4" ht="12.75" customHeight="1">
      <c r="A7" s="2"/>
      <c r="B7" s="40" t="s">
        <v>76</v>
      </c>
      <c r="C7" s="39"/>
      <c r="D7" s="39"/>
    </row>
    <row r="8" spans="1:3" ht="12.75" customHeight="1">
      <c r="A8" s="2"/>
      <c r="B8" s="45"/>
      <c r="C8" s="45"/>
    </row>
    <row r="9" spans="1:3" ht="12.75">
      <c r="A9" s="2"/>
      <c r="B9" s="46"/>
      <c r="C9" s="46"/>
    </row>
    <row r="10" spans="1:4" ht="15.75">
      <c r="A10" s="48" t="s">
        <v>39</v>
      </c>
      <c r="B10" s="48"/>
      <c r="C10" s="48"/>
      <c r="D10" s="48"/>
    </row>
    <row r="11" spans="1:4" ht="14.25">
      <c r="A11" s="41" t="s">
        <v>62</v>
      </c>
      <c r="B11" s="41"/>
      <c r="C11" s="41"/>
      <c r="D11" s="41"/>
    </row>
    <row r="12" spans="1:3" ht="14.25">
      <c r="A12" s="41"/>
      <c r="B12" s="41"/>
      <c r="C12" s="41"/>
    </row>
    <row r="13" spans="1:3" ht="15.75">
      <c r="A13" s="3"/>
      <c r="B13" s="3"/>
      <c r="C13" s="4"/>
    </row>
    <row r="14" spans="1:4" ht="12.75" customHeight="1">
      <c r="A14" s="42" t="s">
        <v>0</v>
      </c>
      <c r="B14" s="42" t="s">
        <v>1</v>
      </c>
      <c r="C14" s="42" t="s">
        <v>2</v>
      </c>
      <c r="D14" s="47" t="s">
        <v>73</v>
      </c>
    </row>
    <row r="15" spans="1:4" ht="12.75">
      <c r="A15" s="43"/>
      <c r="B15" s="43"/>
      <c r="C15" s="43"/>
      <c r="D15" s="47"/>
    </row>
    <row r="16" spans="1:4" ht="24" customHeight="1">
      <c r="A16" s="44"/>
      <c r="B16" s="44"/>
      <c r="C16" s="44"/>
      <c r="D16" s="47"/>
    </row>
    <row r="17" spans="1:4" ht="12.75">
      <c r="A17" s="5" t="s">
        <v>3</v>
      </c>
      <c r="B17" s="21" t="s">
        <v>4</v>
      </c>
      <c r="C17" s="21"/>
      <c r="D17" s="22">
        <f>SUM(D18:D21)</f>
        <v>7402.799999999999</v>
      </c>
    </row>
    <row r="18" spans="1:4" ht="20.25" customHeight="1">
      <c r="A18" s="6" t="s">
        <v>5</v>
      </c>
      <c r="B18" s="21"/>
      <c r="C18" s="23" t="s">
        <v>6</v>
      </c>
      <c r="D18" s="30">
        <v>413.8</v>
      </c>
    </row>
    <row r="19" spans="1:4" ht="14.25" customHeight="1">
      <c r="A19" s="7" t="s">
        <v>7</v>
      </c>
      <c r="B19" s="24"/>
      <c r="C19" s="25" t="s">
        <v>8</v>
      </c>
      <c r="D19" s="30">
        <f>6500-50+236.4-1.2</f>
        <v>6685.2</v>
      </c>
    </row>
    <row r="20" spans="1:4" ht="12.75">
      <c r="A20" s="8" t="s">
        <v>9</v>
      </c>
      <c r="B20" s="20"/>
      <c r="C20" s="27" t="s">
        <v>66</v>
      </c>
      <c r="D20" s="30">
        <v>30.4</v>
      </c>
    </row>
    <row r="21" spans="1:4" ht="13.5" customHeight="1">
      <c r="A21" s="8" t="s">
        <v>51</v>
      </c>
      <c r="B21" s="20"/>
      <c r="C21" s="27" t="s">
        <v>67</v>
      </c>
      <c r="D21" s="30">
        <f>300-14.1-12.5</f>
        <v>273.4</v>
      </c>
    </row>
    <row r="22" spans="1:4" ht="17.25" customHeight="1">
      <c r="A22" s="9" t="s">
        <v>10</v>
      </c>
      <c r="B22" s="28" t="s">
        <v>29</v>
      </c>
      <c r="C22" s="25"/>
      <c r="D22" s="29">
        <f>D23</f>
        <v>290.44100000000003</v>
      </c>
    </row>
    <row r="23" spans="1:4" ht="15.75" customHeight="1">
      <c r="A23" s="7" t="s">
        <v>11</v>
      </c>
      <c r="B23" s="24"/>
      <c r="C23" s="25" t="s">
        <v>38</v>
      </c>
      <c r="D23" s="30">
        <f>234.747+55.694</f>
        <v>290.44100000000003</v>
      </c>
    </row>
    <row r="24" spans="1:4" ht="16.5" customHeight="1">
      <c r="A24" s="5" t="s">
        <v>12</v>
      </c>
      <c r="B24" s="21" t="s">
        <v>13</v>
      </c>
      <c r="C24" s="21"/>
      <c r="D24" s="29">
        <f>SUM(D25:D27)</f>
        <v>513.3</v>
      </c>
    </row>
    <row r="25" spans="1:4" ht="27.75" customHeight="1">
      <c r="A25" s="7" t="s">
        <v>14</v>
      </c>
      <c r="B25" s="24"/>
      <c r="C25" s="25" t="s">
        <v>15</v>
      </c>
      <c r="D25" s="18">
        <f>100+51.6</f>
        <v>151.6</v>
      </c>
    </row>
    <row r="26" spans="1:4" ht="18" customHeight="1">
      <c r="A26" s="7" t="s">
        <v>16</v>
      </c>
      <c r="B26" s="24"/>
      <c r="C26" s="25" t="s">
        <v>17</v>
      </c>
      <c r="D26" s="18">
        <f>100+261.7</f>
        <v>361.7</v>
      </c>
    </row>
    <row r="27" spans="1:4" ht="26.25" customHeight="1">
      <c r="A27" s="7" t="s">
        <v>68</v>
      </c>
      <c r="B27" s="24"/>
      <c r="C27" s="25" t="s">
        <v>69</v>
      </c>
      <c r="D27" s="18">
        <f>20-20</f>
        <v>0</v>
      </c>
    </row>
    <row r="28" spans="1:4" ht="17.25" customHeight="1">
      <c r="A28" s="5" t="s">
        <v>30</v>
      </c>
      <c r="B28" s="21" t="s">
        <v>31</v>
      </c>
      <c r="C28" s="25"/>
      <c r="D28" s="29">
        <f>SUM(D29:D32)</f>
        <v>8116.253000000001</v>
      </c>
    </row>
    <row r="29" spans="1:4" ht="18" customHeight="1">
      <c r="A29" s="17" t="s">
        <v>3</v>
      </c>
      <c r="B29" s="21"/>
      <c r="C29" s="25" t="s">
        <v>50</v>
      </c>
      <c r="D29" s="18">
        <f>41.8+22.5-22.4</f>
        <v>41.9</v>
      </c>
    </row>
    <row r="30" spans="1:4" ht="15.75" customHeight="1">
      <c r="A30" s="7" t="s">
        <v>72</v>
      </c>
      <c r="B30" s="24"/>
      <c r="C30" s="25" t="s">
        <v>71</v>
      </c>
      <c r="D30" s="18">
        <f>3441.862-255.209+350-5</f>
        <v>3531.6530000000002</v>
      </c>
    </row>
    <row r="31" spans="1:4" ht="15.75" customHeight="1">
      <c r="A31" s="7" t="s">
        <v>55</v>
      </c>
      <c r="B31" s="24"/>
      <c r="C31" s="25" t="s">
        <v>56</v>
      </c>
      <c r="D31" s="18">
        <f>150+100+70-27.3</f>
        <v>292.7</v>
      </c>
    </row>
    <row r="32" spans="1:4" ht="15.75" customHeight="1">
      <c r="A32" s="7" t="s">
        <v>42</v>
      </c>
      <c r="B32" s="24"/>
      <c r="C32" s="25" t="s">
        <v>43</v>
      </c>
      <c r="D32" s="18">
        <f>547.4-80+550+3232.6</f>
        <v>4250</v>
      </c>
    </row>
    <row r="33" spans="1:4" ht="15.75" customHeight="1">
      <c r="A33" s="5" t="s">
        <v>18</v>
      </c>
      <c r="B33" s="21" t="s">
        <v>19</v>
      </c>
      <c r="C33" s="21"/>
      <c r="D33" s="29">
        <f>D34+D35+D36</f>
        <v>7694.887</v>
      </c>
    </row>
    <row r="34" spans="1:4" ht="12.75">
      <c r="A34" s="7" t="s">
        <v>20</v>
      </c>
      <c r="B34" s="24"/>
      <c r="C34" s="25" t="s">
        <v>21</v>
      </c>
      <c r="D34" s="30">
        <f>660-70</f>
        <v>590</v>
      </c>
    </row>
    <row r="35" spans="1:4" ht="12.75">
      <c r="A35" s="7" t="s">
        <v>22</v>
      </c>
      <c r="B35" s="24"/>
      <c r="C35" s="25" t="s">
        <v>23</v>
      </c>
      <c r="D35" s="30">
        <f>1724-100+180</f>
        <v>1804</v>
      </c>
    </row>
    <row r="36" spans="1:4" ht="15" customHeight="1">
      <c r="A36" s="7" t="s">
        <v>40</v>
      </c>
      <c r="B36" s="24"/>
      <c r="C36" s="25" t="s">
        <v>41</v>
      </c>
      <c r="D36" s="18">
        <f>5900+30-406.313-30+159.8-350-2.6</f>
        <v>5300.887</v>
      </c>
    </row>
    <row r="37" spans="1:4" ht="15.75" customHeight="1">
      <c r="A37" s="5" t="s">
        <v>34</v>
      </c>
      <c r="B37" s="21" t="s">
        <v>35</v>
      </c>
      <c r="C37" s="25"/>
      <c r="D37" s="29">
        <f>D38</f>
        <v>66.07300000000001</v>
      </c>
    </row>
    <row r="38" spans="1:4" ht="18" customHeight="1">
      <c r="A38" s="7" t="s">
        <v>36</v>
      </c>
      <c r="B38" s="24"/>
      <c r="C38" s="25" t="s">
        <v>37</v>
      </c>
      <c r="D38" s="18">
        <f>56.5+12.411-2.838</f>
        <v>66.07300000000001</v>
      </c>
    </row>
    <row r="39" spans="1:4" ht="17.25" customHeight="1">
      <c r="A39" s="5" t="s">
        <v>24</v>
      </c>
      <c r="B39" s="21" t="s">
        <v>25</v>
      </c>
      <c r="C39" s="21"/>
      <c r="D39" s="29">
        <f>D40</f>
        <v>6100.4</v>
      </c>
    </row>
    <row r="40" spans="1:4" ht="15.75" customHeight="1">
      <c r="A40" s="7" t="s">
        <v>26</v>
      </c>
      <c r="B40" s="24"/>
      <c r="C40" s="25" t="s">
        <v>27</v>
      </c>
      <c r="D40" s="18">
        <v>6100.4</v>
      </c>
    </row>
    <row r="41" spans="1:4" ht="12.75">
      <c r="A41" s="5" t="s">
        <v>46</v>
      </c>
      <c r="B41" s="31">
        <v>1000</v>
      </c>
      <c r="C41" s="21"/>
      <c r="D41" s="19">
        <f>D42+D43</f>
        <v>616.3000000000001</v>
      </c>
    </row>
    <row r="42" spans="1:4" ht="12.75">
      <c r="A42" s="7" t="s">
        <v>47</v>
      </c>
      <c r="B42" s="24"/>
      <c r="C42" s="25" t="s">
        <v>48</v>
      </c>
      <c r="D42" s="18">
        <f>545+51.7</f>
        <v>596.7</v>
      </c>
    </row>
    <row r="43" spans="1:4" ht="12.75">
      <c r="A43" s="7" t="s">
        <v>74</v>
      </c>
      <c r="B43" s="24"/>
      <c r="C43" s="25" t="s">
        <v>75</v>
      </c>
      <c r="D43" s="18">
        <v>19.6</v>
      </c>
    </row>
    <row r="44" spans="1:4" ht="12.75">
      <c r="A44" s="5" t="s">
        <v>60</v>
      </c>
      <c r="B44" s="21" t="s">
        <v>58</v>
      </c>
      <c r="C44" s="21"/>
      <c r="D44" s="29">
        <f>SUM(D45:D45)</f>
        <v>141.2</v>
      </c>
    </row>
    <row r="45" spans="1:4" ht="12.75" customHeight="1">
      <c r="A45" s="7" t="s">
        <v>59</v>
      </c>
      <c r="B45" s="24"/>
      <c r="C45" s="25" t="s">
        <v>61</v>
      </c>
      <c r="D45" s="18">
        <f>150-8.8</f>
        <v>141.2</v>
      </c>
    </row>
    <row r="46" spans="1:4" ht="17.25" customHeight="1">
      <c r="A46" s="10" t="s">
        <v>28</v>
      </c>
      <c r="B46" s="31"/>
      <c r="C46" s="31"/>
      <c r="D46" s="29">
        <f>D17+D22+D24+D28+D33+D39+D44+D37+D41</f>
        <v>30941.654</v>
      </c>
    </row>
    <row r="47" spans="1:4" ht="12.75">
      <c r="A47" s="1"/>
      <c r="B47" s="1"/>
      <c r="C47" s="4"/>
      <c r="D47" s="34"/>
    </row>
    <row r="48" spans="1:3" ht="12.75">
      <c r="A48" s="1"/>
      <c r="B48" s="1"/>
      <c r="C48" s="4"/>
    </row>
  </sheetData>
  <sheetProtection/>
  <mergeCells count="13">
    <mergeCell ref="B8:C8"/>
    <mergeCell ref="B9:C9"/>
    <mergeCell ref="D14:D16"/>
    <mergeCell ref="A10:D10"/>
    <mergeCell ref="A11:D11"/>
    <mergeCell ref="A12:C12"/>
    <mergeCell ref="A14:A16"/>
    <mergeCell ref="B14:B16"/>
    <mergeCell ref="C14:C16"/>
    <mergeCell ref="B4:D4"/>
    <mergeCell ref="B5:D5"/>
    <mergeCell ref="B6:D6"/>
    <mergeCell ref="B7:D7"/>
  </mergeCells>
  <printOptions/>
  <pageMargins left="1.1811023622047245" right="0" top="0.3937007874015748" bottom="0.3937007874015748" header="0.5118110236220472" footer="0.5118110236220472"/>
  <pageSetup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9"/>
  <sheetViews>
    <sheetView workbookViewId="0" topLeftCell="A15">
      <selection activeCell="F44" sqref="F44"/>
    </sheetView>
  </sheetViews>
  <sheetFormatPr defaultColWidth="9.00390625" defaultRowHeight="12.75"/>
  <cols>
    <col min="1" max="1" width="41.625" style="0" customWidth="1"/>
    <col min="2" max="2" width="5.125" style="0" customWidth="1"/>
    <col min="3" max="3" width="5.75390625" style="0" customWidth="1"/>
    <col min="4" max="4" width="10.125" style="0" customWidth="1"/>
    <col min="5" max="5" width="8.75390625" style="0" customWidth="1"/>
    <col min="6" max="6" width="8.375" style="0" customWidth="1"/>
    <col min="7" max="7" width="8.125" style="0" customWidth="1"/>
    <col min="8" max="8" width="7.75390625" style="0" customWidth="1"/>
  </cols>
  <sheetData>
    <row r="1" spans="1:3" ht="12.75">
      <c r="A1" s="1"/>
      <c r="B1" s="1"/>
      <c r="C1" s="12"/>
    </row>
    <row r="2" spans="1:3" ht="12.75">
      <c r="A2" s="1"/>
      <c r="B2" s="1"/>
      <c r="C2" s="2"/>
    </row>
    <row r="3" spans="1:3" ht="12.75">
      <c r="A3" s="2"/>
      <c r="B3" s="2"/>
      <c r="C3" s="13"/>
    </row>
    <row r="4" spans="1:5" ht="12.75" customHeight="1">
      <c r="A4" s="2"/>
      <c r="B4" s="11"/>
      <c r="C4" s="53"/>
      <c r="D4" s="53"/>
      <c r="E4" s="14"/>
    </row>
    <row r="5" spans="1:5" ht="12.75" customHeight="1">
      <c r="A5" s="2"/>
      <c r="B5" s="11"/>
      <c r="C5" s="45"/>
      <c r="D5" s="45"/>
      <c r="E5" s="15"/>
    </row>
    <row r="6" spans="1:5" ht="12.75" customHeight="1">
      <c r="A6" s="2"/>
      <c r="B6" s="11"/>
      <c r="C6" s="45"/>
      <c r="D6" s="45"/>
      <c r="E6" s="15"/>
    </row>
    <row r="7" spans="1:5" ht="12.75" customHeight="1">
      <c r="A7" s="2"/>
      <c r="B7" s="11"/>
      <c r="C7" s="45" t="s">
        <v>49</v>
      </c>
      <c r="D7" s="45"/>
      <c r="E7" s="15"/>
    </row>
    <row r="8" spans="1:5" ht="12.75" customHeight="1">
      <c r="A8" s="2"/>
      <c r="B8" s="11"/>
      <c r="C8" s="54"/>
      <c r="D8" s="54"/>
      <c r="E8" s="16"/>
    </row>
    <row r="9" spans="1:5" ht="12.75">
      <c r="A9" s="2"/>
      <c r="B9" s="2"/>
      <c r="C9" s="55"/>
      <c r="D9" s="55"/>
      <c r="E9" s="4"/>
    </row>
    <row r="10" spans="1:8" ht="15.75">
      <c r="A10" s="48"/>
      <c r="B10" s="48"/>
      <c r="C10" s="48"/>
      <c r="D10" s="48"/>
      <c r="E10" s="48"/>
      <c r="F10" s="48"/>
      <c r="G10" s="48"/>
      <c r="H10" s="48"/>
    </row>
    <row r="11" spans="1:8" ht="14.25">
      <c r="A11" s="41"/>
      <c r="B11" s="41"/>
      <c r="C11" s="41"/>
      <c r="D11" s="41"/>
      <c r="E11" s="41"/>
      <c r="F11" s="41"/>
      <c r="G11" s="41"/>
      <c r="H11" s="41"/>
    </row>
    <row r="12" spans="1:3" ht="14.25">
      <c r="A12" s="41"/>
      <c r="B12" s="41"/>
      <c r="C12" s="41"/>
    </row>
    <row r="13" spans="1:3" ht="15.75">
      <c r="A13" s="3"/>
      <c r="B13" s="3"/>
      <c r="C13" s="4"/>
    </row>
    <row r="14" spans="1:9" ht="12.75" customHeight="1">
      <c r="A14" s="2"/>
      <c r="B14" s="38" t="s">
        <v>52</v>
      </c>
      <c r="C14" s="38"/>
      <c r="D14" s="38"/>
      <c r="E14" s="32"/>
      <c r="H14" s="56"/>
      <c r="I14" s="35"/>
    </row>
    <row r="15" spans="1:9" ht="12.75">
      <c r="A15" s="2"/>
      <c r="B15" s="39" t="s">
        <v>53</v>
      </c>
      <c r="C15" s="39"/>
      <c r="D15" s="39"/>
      <c r="E15" s="33"/>
      <c r="H15" s="56"/>
      <c r="I15" s="35"/>
    </row>
    <row r="16" spans="1:9" ht="24" customHeight="1">
      <c r="A16" s="2"/>
      <c r="B16" s="39" t="s">
        <v>54</v>
      </c>
      <c r="C16" s="39"/>
      <c r="D16" s="39"/>
      <c r="E16" s="33"/>
      <c r="H16" s="56"/>
      <c r="I16" s="35"/>
    </row>
    <row r="17" spans="1:9" ht="12.75">
      <c r="A17" s="2"/>
      <c r="B17" s="39" t="s">
        <v>63</v>
      </c>
      <c r="C17" s="39"/>
      <c r="D17" s="39"/>
      <c r="E17" s="33"/>
      <c r="H17" s="36"/>
      <c r="I17" s="35"/>
    </row>
    <row r="18" spans="1:9" ht="27" customHeight="1">
      <c r="A18" s="2"/>
      <c r="B18" s="45"/>
      <c r="C18" s="45"/>
      <c r="D18" s="45"/>
      <c r="E18" s="15"/>
      <c r="H18" s="37"/>
      <c r="I18" s="35"/>
    </row>
    <row r="19" spans="1:9" ht="13.5" customHeight="1">
      <c r="A19" s="2"/>
      <c r="B19" s="46"/>
      <c r="C19" s="46"/>
      <c r="D19" s="46"/>
      <c r="E19" s="13"/>
      <c r="H19" s="37"/>
      <c r="I19" s="35"/>
    </row>
    <row r="20" spans="1:9" ht="36.75" customHeight="1">
      <c r="A20" s="52" t="s">
        <v>39</v>
      </c>
      <c r="B20" s="52"/>
      <c r="C20" s="52"/>
      <c r="D20" s="52"/>
      <c r="E20" s="52"/>
      <c r="F20" s="52"/>
      <c r="H20" s="37"/>
      <c r="I20" s="35"/>
    </row>
    <row r="21" spans="1:9" ht="14.25">
      <c r="A21" s="41" t="s">
        <v>62</v>
      </c>
      <c r="B21" s="41"/>
      <c r="C21" s="41"/>
      <c r="D21" s="41"/>
      <c r="E21" s="41"/>
      <c r="F21" s="41"/>
      <c r="H21" s="37"/>
      <c r="I21" s="35"/>
    </row>
    <row r="22" spans="1:9" ht="12.75" customHeight="1">
      <c r="A22" s="41"/>
      <c r="B22" s="41"/>
      <c r="C22" s="41"/>
      <c r="H22" s="37"/>
      <c r="I22" s="35"/>
    </row>
    <row r="23" spans="1:9" ht="17.25" customHeight="1">
      <c r="A23" s="3"/>
      <c r="B23" s="3"/>
      <c r="C23" s="4"/>
      <c r="H23" s="36"/>
      <c r="I23" s="35"/>
    </row>
    <row r="24" spans="1:9" ht="24.75" customHeight="1">
      <c r="A24" s="42" t="s">
        <v>0</v>
      </c>
      <c r="B24" s="42" t="s">
        <v>1</v>
      </c>
      <c r="C24" s="42" t="s">
        <v>2</v>
      </c>
      <c r="D24" s="47" t="s">
        <v>57</v>
      </c>
      <c r="E24" s="49" t="s">
        <v>65</v>
      </c>
      <c r="F24" s="47" t="s">
        <v>64</v>
      </c>
      <c r="G24" s="47" t="s">
        <v>70</v>
      </c>
      <c r="H24" s="37"/>
      <c r="I24" s="35"/>
    </row>
    <row r="25" spans="1:9" ht="28.5" customHeight="1">
      <c r="A25" s="43"/>
      <c r="B25" s="43"/>
      <c r="C25" s="43"/>
      <c r="D25" s="47"/>
      <c r="E25" s="50"/>
      <c r="F25" s="47"/>
      <c r="G25" s="47"/>
      <c r="H25" s="36"/>
      <c r="I25" s="35"/>
    </row>
    <row r="26" spans="1:9" ht="38.25" customHeight="1">
      <c r="A26" s="44"/>
      <c r="B26" s="44"/>
      <c r="C26" s="44"/>
      <c r="D26" s="47"/>
      <c r="E26" s="51"/>
      <c r="F26" s="47"/>
      <c r="G26" s="47"/>
      <c r="H26" s="37"/>
      <c r="I26" s="35"/>
    </row>
    <row r="27" spans="1:9" ht="15.75" customHeight="1">
      <c r="A27" s="5" t="s">
        <v>3</v>
      </c>
      <c r="B27" s="21" t="s">
        <v>4</v>
      </c>
      <c r="C27" s="21"/>
      <c r="D27" s="22">
        <f>SUM(D28:D32)</f>
        <v>7417.3</v>
      </c>
      <c r="E27" s="22">
        <f>SUM(E28:E32)</f>
        <v>8716.5</v>
      </c>
      <c r="F27" s="22">
        <f>SUM(F28:F32)</f>
        <v>7513.8</v>
      </c>
      <c r="G27" s="19">
        <f>F27/D27*100</f>
        <v>101.30101249780918</v>
      </c>
      <c r="H27" s="37"/>
      <c r="I27" s="35"/>
    </row>
    <row r="28" spans="1:9" ht="24.75" customHeight="1">
      <c r="A28" s="6" t="s">
        <v>5</v>
      </c>
      <c r="B28" s="21"/>
      <c r="C28" s="23" t="s">
        <v>6</v>
      </c>
      <c r="D28" s="18">
        <v>413.8</v>
      </c>
      <c r="E28" s="18">
        <v>413.8</v>
      </c>
      <c r="F28" s="30">
        <v>413.8</v>
      </c>
      <c r="G28" s="18">
        <f aca="true" t="shared" si="0" ref="G28:G56">F28/D28*100</f>
        <v>100</v>
      </c>
      <c r="H28" s="36"/>
      <c r="I28" s="35"/>
    </row>
    <row r="29" spans="1:9" ht="17.25" customHeight="1">
      <c r="A29" s="7" t="s">
        <v>7</v>
      </c>
      <c r="B29" s="24"/>
      <c r="C29" s="25" t="s">
        <v>8</v>
      </c>
      <c r="D29" s="18">
        <f>6240.7+212.8</f>
        <v>6453.5</v>
      </c>
      <c r="E29" s="18">
        <v>7752.7</v>
      </c>
      <c r="F29" s="30">
        <v>6500</v>
      </c>
      <c r="G29" s="18">
        <f t="shared" si="0"/>
        <v>100.72053924227164</v>
      </c>
      <c r="H29" s="37"/>
      <c r="I29" s="35"/>
    </row>
    <row r="30" spans="1:9" ht="24.75" customHeight="1">
      <c r="A30" s="8" t="s">
        <v>44</v>
      </c>
      <c r="B30" s="20"/>
      <c r="C30" s="27" t="s">
        <v>45</v>
      </c>
      <c r="D30" s="18">
        <v>0</v>
      </c>
      <c r="E30" s="18">
        <v>0</v>
      </c>
      <c r="F30" s="30">
        <v>0</v>
      </c>
      <c r="G30" s="18">
        <v>0</v>
      </c>
      <c r="H30" s="37"/>
      <c r="I30" s="35"/>
    </row>
    <row r="31" spans="1:9" ht="17.25" customHeight="1">
      <c r="A31" s="8" t="s">
        <v>9</v>
      </c>
      <c r="B31" s="20"/>
      <c r="C31" s="27" t="s">
        <v>66</v>
      </c>
      <c r="D31" s="18">
        <v>300</v>
      </c>
      <c r="E31" s="18">
        <v>260</v>
      </c>
      <c r="F31" s="30">
        <v>300</v>
      </c>
      <c r="G31" s="18">
        <f t="shared" si="0"/>
        <v>100</v>
      </c>
      <c r="H31" s="37"/>
      <c r="I31" s="35"/>
    </row>
    <row r="32" spans="1:9" ht="15.75" customHeight="1">
      <c r="A32" s="8" t="s">
        <v>51</v>
      </c>
      <c r="B32" s="20"/>
      <c r="C32" s="27" t="s">
        <v>67</v>
      </c>
      <c r="D32" s="18">
        <v>250</v>
      </c>
      <c r="E32" s="18">
        <v>290</v>
      </c>
      <c r="F32" s="30">
        <v>300</v>
      </c>
      <c r="G32" s="18">
        <f t="shared" si="0"/>
        <v>120</v>
      </c>
      <c r="H32" s="36"/>
      <c r="I32" s="35"/>
    </row>
    <row r="33" spans="1:9" ht="21" customHeight="1">
      <c r="A33" s="9" t="s">
        <v>10</v>
      </c>
      <c r="B33" s="28" t="s">
        <v>29</v>
      </c>
      <c r="C33" s="25"/>
      <c r="D33" s="29">
        <f>D34</f>
        <v>0</v>
      </c>
      <c r="E33" s="29">
        <f>E34</f>
        <v>164.5</v>
      </c>
      <c r="F33" s="29">
        <f>F34</f>
        <v>234.7</v>
      </c>
      <c r="G33" s="19">
        <v>0</v>
      </c>
      <c r="H33" s="37"/>
      <c r="I33" s="35"/>
    </row>
    <row r="34" spans="1:9" ht="27" customHeight="1">
      <c r="A34" s="7" t="s">
        <v>11</v>
      </c>
      <c r="B34" s="24"/>
      <c r="C34" s="25" t="s">
        <v>38</v>
      </c>
      <c r="D34" s="18">
        <v>0</v>
      </c>
      <c r="E34" s="18">
        <v>164.5</v>
      </c>
      <c r="F34" s="30">
        <v>234.7</v>
      </c>
      <c r="G34" s="18">
        <f>F34/E34*100</f>
        <v>142.67477203647417</v>
      </c>
      <c r="H34" s="37"/>
      <c r="I34" s="35"/>
    </row>
    <row r="35" spans="1:9" ht="26.25" customHeight="1">
      <c r="A35" s="5" t="s">
        <v>12</v>
      </c>
      <c r="B35" s="21" t="s">
        <v>13</v>
      </c>
      <c r="C35" s="21"/>
      <c r="D35" s="29">
        <f>SUM(D36:D37)</f>
        <v>140</v>
      </c>
      <c r="E35" s="29">
        <f>SUM(E36:E38)</f>
        <v>219.4</v>
      </c>
      <c r="F35" s="29">
        <f>SUM(F36:F38)</f>
        <v>220</v>
      </c>
      <c r="G35" s="19">
        <f t="shared" si="0"/>
        <v>157.14285714285714</v>
      </c>
      <c r="H35" s="37"/>
      <c r="I35" s="35"/>
    </row>
    <row r="36" spans="1:9" ht="39.75" customHeight="1">
      <c r="A36" s="7" t="s">
        <v>14</v>
      </c>
      <c r="B36" s="24"/>
      <c r="C36" s="25" t="s">
        <v>15</v>
      </c>
      <c r="D36" s="18">
        <v>70</v>
      </c>
      <c r="E36" s="18">
        <v>70</v>
      </c>
      <c r="F36" s="18">
        <v>100</v>
      </c>
      <c r="G36" s="18">
        <f t="shared" si="0"/>
        <v>142.85714285714286</v>
      </c>
      <c r="H36" s="36"/>
      <c r="I36" s="35"/>
    </row>
    <row r="37" spans="1:9" ht="18.75" customHeight="1">
      <c r="A37" s="7" t="s">
        <v>16</v>
      </c>
      <c r="B37" s="24"/>
      <c r="C37" s="25" t="s">
        <v>17</v>
      </c>
      <c r="D37" s="18">
        <v>70</v>
      </c>
      <c r="E37" s="18">
        <v>139.4</v>
      </c>
      <c r="F37" s="18">
        <v>100</v>
      </c>
      <c r="G37" s="18">
        <f t="shared" si="0"/>
        <v>142.85714285714286</v>
      </c>
      <c r="H37" s="37"/>
      <c r="I37" s="35"/>
    </row>
    <row r="38" spans="1:9" ht="26.25" customHeight="1">
      <c r="A38" s="7" t="s">
        <v>68</v>
      </c>
      <c r="B38" s="24"/>
      <c r="C38" s="25" t="s">
        <v>69</v>
      </c>
      <c r="D38" s="18">
        <v>0</v>
      </c>
      <c r="E38" s="18">
        <v>10</v>
      </c>
      <c r="F38" s="18">
        <v>20</v>
      </c>
      <c r="G38" s="18">
        <v>0</v>
      </c>
      <c r="H38" s="36"/>
      <c r="I38" s="35"/>
    </row>
    <row r="39" spans="1:9" ht="12.75">
      <c r="A39" s="5" t="s">
        <v>30</v>
      </c>
      <c r="B39" s="21" t="s">
        <v>31</v>
      </c>
      <c r="C39" s="25"/>
      <c r="D39" s="29">
        <f>SUM(D40:D43)</f>
        <v>303</v>
      </c>
      <c r="E39" s="29">
        <f>SUM(E40:E43)</f>
        <v>299.3</v>
      </c>
      <c r="F39" s="29">
        <f>SUM(F40:F43)</f>
        <v>739.2</v>
      </c>
      <c r="G39" s="19">
        <f t="shared" si="0"/>
        <v>243.96039603960395</v>
      </c>
      <c r="H39" s="36"/>
      <c r="I39" s="35"/>
    </row>
    <row r="40" spans="1:9" ht="16.5" customHeight="1">
      <c r="A40" s="17" t="s">
        <v>3</v>
      </c>
      <c r="B40" s="21"/>
      <c r="C40" s="25" t="s">
        <v>50</v>
      </c>
      <c r="D40" s="26">
        <v>38</v>
      </c>
      <c r="E40" s="26">
        <v>31.6</v>
      </c>
      <c r="F40" s="18">
        <f>38*1.1</f>
        <v>41.800000000000004</v>
      </c>
      <c r="G40" s="18">
        <f t="shared" si="0"/>
        <v>110.00000000000001</v>
      </c>
      <c r="H40" s="36"/>
      <c r="I40" s="35"/>
    </row>
    <row r="41" spans="1:9" ht="12.75">
      <c r="A41" s="7" t="s">
        <v>32</v>
      </c>
      <c r="B41" s="24"/>
      <c r="C41" s="25" t="s">
        <v>33</v>
      </c>
      <c r="D41" s="18">
        <v>100</v>
      </c>
      <c r="E41" s="18">
        <v>40.2</v>
      </c>
      <c r="F41" s="18">
        <v>0</v>
      </c>
      <c r="G41" s="18">
        <f t="shared" si="0"/>
        <v>0</v>
      </c>
      <c r="H41" s="37"/>
      <c r="I41" s="35"/>
    </row>
    <row r="42" spans="1:9" ht="12.75">
      <c r="A42" s="7" t="s">
        <v>55</v>
      </c>
      <c r="B42" s="24"/>
      <c r="C42" s="25" t="s">
        <v>56</v>
      </c>
      <c r="D42" s="18">
        <v>150</v>
      </c>
      <c r="E42" s="18">
        <v>162.5</v>
      </c>
      <c r="F42" s="18">
        <v>150</v>
      </c>
      <c r="G42" s="18">
        <f t="shared" si="0"/>
        <v>100</v>
      </c>
      <c r="H42" s="37"/>
      <c r="I42" s="35"/>
    </row>
    <row r="43" spans="1:9" ht="25.5">
      <c r="A43" s="7" t="s">
        <v>42</v>
      </c>
      <c r="B43" s="24"/>
      <c r="C43" s="25" t="s">
        <v>43</v>
      </c>
      <c r="D43" s="18">
        <v>15</v>
      </c>
      <c r="E43" s="18">
        <v>65</v>
      </c>
      <c r="F43" s="18">
        <v>547.4</v>
      </c>
      <c r="G43" s="18">
        <f t="shared" si="0"/>
        <v>3649.333333333333</v>
      </c>
      <c r="H43" s="37"/>
      <c r="I43" s="35"/>
    </row>
    <row r="44" spans="1:9" ht="15.75" customHeight="1">
      <c r="A44" s="5" t="s">
        <v>18</v>
      </c>
      <c r="B44" s="21" t="s">
        <v>19</v>
      </c>
      <c r="C44" s="21"/>
      <c r="D44" s="29">
        <f>D45+D46+D47</f>
        <v>6927.8</v>
      </c>
      <c r="E44" s="29">
        <f>E45+E46+E47</f>
        <v>8532.8</v>
      </c>
      <c r="F44" s="29">
        <f>F45+F46+F47</f>
        <v>8314</v>
      </c>
      <c r="G44" s="19">
        <f t="shared" si="0"/>
        <v>120.0092381419787</v>
      </c>
      <c r="H44" s="36"/>
      <c r="I44" s="35"/>
    </row>
    <row r="45" spans="1:9" ht="14.25" customHeight="1">
      <c r="A45" s="7" t="s">
        <v>20</v>
      </c>
      <c r="B45" s="24"/>
      <c r="C45" s="25" t="s">
        <v>21</v>
      </c>
      <c r="D45" s="18">
        <v>500</v>
      </c>
      <c r="E45" s="18">
        <v>826.2</v>
      </c>
      <c r="F45" s="30">
        <v>660</v>
      </c>
      <c r="G45" s="18">
        <f t="shared" si="0"/>
        <v>132</v>
      </c>
      <c r="H45" s="37"/>
      <c r="I45" s="35"/>
    </row>
    <row r="46" spans="1:9" ht="17.25" customHeight="1">
      <c r="A46" s="7" t="s">
        <v>22</v>
      </c>
      <c r="B46" s="24"/>
      <c r="C46" s="25" t="s">
        <v>23</v>
      </c>
      <c r="D46" s="18">
        <v>1513.7</v>
      </c>
      <c r="E46" s="18">
        <v>2046.5</v>
      </c>
      <c r="F46" s="30">
        <v>1724</v>
      </c>
      <c r="G46" s="18">
        <f t="shared" si="0"/>
        <v>113.89310959899584</v>
      </c>
      <c r="H46" s="36"/>
      <c r="I46" s="35"/>
    </row>
    <row r="47" spans="1:9" ht="12.75">
      <c r="A47" s="7" t="s">
        <v>40</v>
      </c>
      <c r="B47" s="24"/>
      <c r="C47" s="25" t="s">
        <v>41</v>
      </c>
      <c r="D47" s="30">
        <v>4914.1</v>
      </c>
      <c r="E47" s="30">
        <v>5660.1</v>
      </c>
      <c r="F47" s="18">
        <v>5930</v>
      </c>
      <c r="G47" s="18">
        <f t="shared" si="0"/>
        <v>120.67316497425773</v>
      </c>
      <c r="H47" s="35"/>
      <c r="I47" s="35"/>
    </row>
    <row r="48" spans="1:9" ht="12.75">
      <c r="A48" s="5" t="s">
        <v>34</v>
      </c>
      <c r="B48" s="21" t="s">
        <v>35</v>
      </c>
      <c r="C48" s="25"/>
      <c r="D48" s="29">
        <f>D49</f>
        <v>51.4</v>
      </c>
      <c r="E48" s="29">
        <f>E49</f>
        <v>98.1</v>
      </c>
      <c r="F48" s="29">
        <f>F49</f>
        <v>56.540000000000006</v>
      </c>
      <c r="G48" s="19">
        <f t="shared" si="0"/>
        <v>110.00000000000001</v>
      </c>
      <c r="H48" s="35"/>
      <c r="I48" s="35"/>
    </row>
    <row r="49" spans="1:9" ht="12.75">
      <c r="A49" s="7" t="s">
        <v>36</v>
      </c>
      <c r="B49" s="24"/>
      <c r="C49" s="25" t="s">
        <v>37</v>
      </c>
      <c r="D49" s="30">
        <v>51.4</v>
      </c>
      <c r="E49" s="30">
        <v>98.1</v>
      </c>
      <c r="F49" s="18">
        <f>D49*1.1</f>
        <v>56.540000000000006</v>
      </c>
      <c r="G49" s="18">
        <f t="shared" si="0"/>
        <v>110.00000000000001</v>
      </c>
      <c r="H49" s="35"/>
      <c r="I49" s="35"/>
    </row>
    <row r="50" spans="1:9" ht="25.5">
      <c r="A50" s="5" t="s">
        <v>24</v>
      </c>
      <c r="B50" s="21" t="s">
        <v>25</v>
      </c>
      <c r="C50" s="21"/>
      <c r="D50" s="29">
        <f>D51</f>
        <v>5360.7</v>
      </c>
      <c r="E50" s="29">
        <f>E51</f>
        <v>6566.4</v>
      </c>
      <c r="F50" s="29">
        <f>F51</f>
        <v>5530</v>
      </c>
      <c r="G50" s="19">
        <f t="shared" si="0"/>
        <v>103.15816964202436</v>
      </c>
      <c r="H50" s="35"/>
      <c r="I50" s="35"/>
    </row>
    <row r="51" spans="1:9" ht="12.75">
      <c r="A51" s="7" t="s">
        <v>26</v>
      </c>
      <c r="B51" s="24"/>
      <c r="C51" s="25" t="s">
        <v>27</v>
      </c>
      <c r="D51" s="30">
        <v>5360.7</v>
      </c>
      <c r="E51" s="30">
        <v>6566.4</v>
      </c>
      <c r="F51" s="18">
        <v>5530</v>
      </c>
      <c r="G51" s="18">
        <f t="shared" si="0"/>
        <v>103.15816964202436</v>
      </c>
      <c r="H51" s="35"/>
      <c r="I51" s="35"/>
    </row>
    <row r="52" spans="1:9" ht="12.75">
      <c r="A52" s="5" t="s">
        <v>46</v>
      </c>
      <c r="B52" s="31">
        <v>1000</v>
      </c>
      <c r="C52" s="21"/>
      <c r="D52" s="19">
        <f>D53</f>
        <v>168</v>
      </c>
      <c r="E52" s="19">
        <f>E53</f>
        <v>242</v>
      </c>
      <c r="F52" s="19">
        <f>F53</f>
        <v>545</v>
      </c>
      <c r="G52" s="19">
        <f t="shared" si="0"/>
        <v>324.4047619047619</v>
      </c>
      <c r="H52" s="35"/>
      <c r="I52" s="35"/>
    </row>
    <row r="53" spans="1:9" ht="12.75">
      <c r="A53" s="7" t="s">
        <v>47</v>
      </c>
      <c r="B53" s="24"/>
      <c r="C53" s="25" t="s">
        <v>48</v>
      </c>
      <c r="D53" s="18">
        <v>168</v>
      </c>
      <c r="E53" s="18">
        <v>242</v>
      </c>
      <c r="F53" s="18">
        <v>545</v>
      </c>
      <c r="G53" s="18">
        <f t="shared" si="0"/>
        <v>324.4047619047619</v>
      </c>
      <c r="H53" s="35"/>
      <c r="I53" s="35"/>
    </row>
    <row r="54" spans="1:9" ht="12.75">
      <c r="A54" s="5" t="s">
        <v>60</v>
      </c>
      <c r="B54" s="21" t="s">
        <v>58</v>
      </c>
      <c r="C54" s="21"/>
      <c r="D54" s="29">
        <f>SUM(D55:D55)</f>
        <v>144.6</v>
      </c>
      <c r="E54" s="29">
        <f>SUM(E55:E55)</f>
        <v>144.6</v>
      </c>
      <c r="F54" s="29">
        <f>SUM(F55:F55)</f>
        <v>150</v>
      </c>
      <c r="G54" s="19">
        <f t="shared" si="0"/>
        <v>103.73443983402491</v>
      </c>
      <c r="H54" s="35"/>
      <c r="I54" s="35"/>
    </row>
    <row r="55" spans="1:9" ht="25.5">
      <c r="A55" s="7" t="s">
        <v>59</v>
      </c>
      <c r="B55" s="24"/>
      <c r="C55" s="25" t="s">
        <v>61</v>
      </c>
      <c r="D55" s="30">
        <v>144.6</v>
      </c>
      <c r="E55" s="30">
        <v>144.6</v>
      </c>
      <c r="F55" s="18">
        <v>150</v>
      </c>
      <c r="G55" s="18">
        <f t="shared" si="0"/>
        <v>103.73443983402491</v>
      </c>
      <c r="H55" s="35"/>
      <c r="I55" s="35"/>
    </row>
    <row r="56" spans="1:9" ht="12.75">
      <c r="A56" s="10" t="s">
        <v>28</v>
      </c>
      <c r="B56" s="31"/>
      <c r="C56" s="31"/>
      <c r="D56" s="29">
        <f>D27+D33+D35+D39+D44+D50+D54+D48+D52</f>
        <v>20512.8</v>
      </c>
      <c r="E56" s="29">
        <f>E27+E33+E35+E39+E44+E50+E54+E48+E52</f>
        <v>24983.6</v>
      </c>
      <c r="F56" s="29">
        <f>F27+F33+F35+F39+F44+F50+F54+F48+F52</f>
        <v>23303.24</v>
      </c>
      <c r="G56" s="19">
        <f t="shared" si="0"/>
        <v>113.60340860340861</v>
      </c>
      <c r="H56" s="35"/>
      <c r="I56" s="35"/>
    </row>
    <row r="57" spans="1:9" ht="12.75">
      <c r="A57" s="1"/>
      <c r="B57" s="1"/>
      <c r="C57" s="4"/>
      <c r="F57" s="34"/>
      <c r="H57" s="35"/>
      <c r="I57" s="35"/>
    </row>
    <row r="58" spans="1:9" ht="12.75">
      <c r="A58" s="1"/>
      <c r="B58" s="1"/>
      <c r="C58" s="4"/>
      <c r="H58" s="35"/>
      <c r="I58" s="35"/>
    </row>
    <row r="59" spans="8:9" ht="12.75">
      <c r="H59" s="35"/>
      <c r="I59" s="35"/>
    </row>
  </sheetData>
  <sheetProtection/>
  <mergeCells count="26">
    <mergeCell ref="B16:D16"/>
    <mergeCell ref="H14:H16"/>
    <mergeCell ref="A10:H10"/>
    <mergeCell ref="A11:H11"/>
    <mergeCell ref="A12:C12"/>
    <mergeCell ref="A21:F21"/>
    <mergeCell ref="A22:C22"/>
    <mergeCell ref="C4:D4"/>
    <mergeCell ref="C5:D5"/>
    <mergeCell ref="C6:D6"/>
    <mergeCell ref="C7:D7"/>
    <mergeCell ref="C8:D8"/>
    <mergeCell ref="C9:D9"/>
    <mergeCell ref="B14:D14"/>
    <mergeCell ref="B15:D15"/>
    <mergeCell ref="B17:D17"/>
    <mergeCell ref="B18:D18"/>
    <mergeCell ref="B19:D19"/>
    <mergeCell ref="A20:F20"/>
    <mergeCell ref="G24:G26"/>
    <mergeCell ref="A24:A26"/>
    <mergeCell ref="B24:B26"/>
    <mergeCell ref="C24:C26"/>
    <mergeCell ref="D24:D26"/>
    <mergeCell ref="E24:E26"/>
    <mergeCell ref="F24:F26"/>
  </mergeCells>
  <printOptions/>
  <pageMargins left="0.3937007874015748" right="0" top="0.3937007874015748" bottom="0.3937007874015748" header="0.5118110236220472" footer="0.5118110236220472"/>
  <pageSetup horizontalDpi="600" verticalDpi="600" orientation="portrait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Быстрова И. В.</cp:lastModifiedBy>
  <cp:lastPrinted>2012-11-28T13:01:23Z</cp:lastPrinted>
  <dcterms:created xsi:type="dcterms:W3CDTF">2006-11-19T15:02:18Z</dcterms:created>
  <dcterms:modified xsi:type="dcterms:W3CDTF">2012-12-27T11:48:01Z</dcterms:modified>
  <cp:category/>
  <cp:version/>
  <cp:contentType/>
  <cp:contentStatus/>
</cp:coreProperties>
</file>