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1"/>
  </bookViews>
  <sheets>
    <sheet name="3Приложение 3 2020 " sheetId="1" r:id="rId1"/>
    <sheet name="Приложение 4 2021 и 2022" sheetId="2" r:id="rId2"/>
    <sheet name="3Приложение 3 2020 Структура " sheetId="3" r:id="rId3"/>
  </sheets>
  <definedNames/>
  <calcPr fullCalcOnLoad="1"/>
</workbook>
</file>

<file path=xl/sharedStrings.xml><?xml version="1.0" encoding="utf-8"?>
<sst xmlns="http://schemas.openxmlformats.org/spreadsheetml/2006/main" count="314" uniqueCount="129">
  <si>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</si>
  <si>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</si>
  <si>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</si>
  <si>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</si>
  <si>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</si>
  <si>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</si>
  <si>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</si>
  <si>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</si>
  <si>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</si>
  <si>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</si>
  <si>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</si>
  <si>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</si>
  <si>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</si>
  <si>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</si>
  <si>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</si>
  <si>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</si>
  <si>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</si>
  <si>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</si>
  <si>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</si>
  <si>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</si>
  <si>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</si>
  <si>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</si>
  <si>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</si>
  <si>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</si>
  <si>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</si>
  <si>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</si>
  <si>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</si>
  <si>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</si>
  <si>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</si>
  <si>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</si>
  <si>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</si>
  <si>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</si>
  <si>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</si>
  <si>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</si>
  <si>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</si>
  <si>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</si>
  <si>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</si>
  <si>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</si>
  <si>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</si>
  <si>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</si>
  <si>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</si>
  <si>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</si>
  <si>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</si>
  <si>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</si>
  <si>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</si>
  <si>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</si>
  <si>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</si>
  <si>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</si>
  <si>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</si>
  <si>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</si>
  <si>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</si>
  <si>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</si>
  <si>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</si>
  <si>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</si>
  <si>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</si>
  <si>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</si>
  <si>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</si>
  <si>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</si>
  <si>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</si>
  <si>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</si>
  <si>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</si>
  <si>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Приложение 3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</si>
  <si>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</si>
  <si>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</si>
  <si>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</si>
  <si>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</si>
  <si>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</si>
  <si>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2 02 35118 10 0000 151</t>
  </si>
  <si>
    <t xml:space="preserve"> 2 02 30024 10 0000 151</t>
  </si>
  <si>
    <t>2 02 49999 10 0000 151</t>
  </si>
  <si>
    <t>2 02 30000 00 0000 151</t>
  </si>
  <si>
    <t>2 02 20000 00 0000 151</t>
  </si>
  <si>
    <t>2 02 40000 00 0000 151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</si>
  <si>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</si>
  <si>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</si>
  <si>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</si>
  <si>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4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</si>
  <si>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</si>
  <si>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</si>
  <si>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</si>
  <si>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</si>
  <si>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</si>
  <si>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</si>
  <si>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</si>
  <si>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субсидии бюджетам сельских поселений КЦ 1083</t>
  </si>
  <si>
    <t>1 14 02052 10 0000 410</t>
  </si>
  <si>
    <t>Доходы от реализации имущества, находящегося в оперативном управлении</t>
  </si>
  <si>
    <t>1 14 00000 10 0000 410</t>
  </si>
  <si>
    <t>ДОХОДЫ ОТ ПРОДАЖИ МАТЕРИАЛЬНЫХ И НЕМАТЕРИАЛЬНЫХ АКТИВОВ</t>
  </si>
  <si>
    <t>2 02 20216 10 0000 150</t>
  </si>
  <si>
    <t>2 02 20302 10 0000 150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</si>
  <si>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</si>
  <si>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</si>
  <si>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</si>
  <si>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</si>
  <si>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</si>
  <si>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2 19 60000 10 0000 150</t>
  </si>
  <si>
    <t>2 02 20301 10 0000 150</t>
  </si>
  <si>
    <t>Субсидия на переселение граждан из аварийного жилищного фонда</t>
  </si>
  <si>
    <t>поступления доходов в бюджет Кобринского сельского поселения на 2020 год</t>
  </si>
  <si>
    <t>2022 год, прогноз  (тыс.руб)</t>
  </si>
  <si>
    <t>Субсидия на переселение граждан из аварийного фонда</t>
  </si>
  <si>
    <t xml:space="preserve">Прочие межбюджетные трансферты, передаваемые бюджетам сельских поселений </t>
  </si>
  <si>
    <t>№     от    .10.2019 г.</t>
  </si>
  <si>
    <t>2021год, прогноз  (тыс.руб)</t>
  </si>
  <si>
    <t>2 02 2999 10 0000 150</t>
  </si>
  <si>
    <t>2 02 20000 00 0000 150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</si>
  <si>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</si>
  <si>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</si>
  <si>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 КЦ 11</t>
  </si>
  <si>
    <t>Прочие межбюджетные трансферты, передаваемые бюджетам сельских поселений КЦ 11</t>
  </si>
  <si>
    <t>НАЛОГИ НА ТОВАРЫ (РАБОТЫ, УСЛУГИ), РЕАЛИЗУЕМЫЕ НА ТЕРРИТОРИИ  РФ</t>
  </si>
  <si>
    <t>Прочие межбюджетные трансферты, передаваемые бюджетам сельских поселений  КЦ 24</t>
  </si>
  <si>
    <t>поступления доходов в бюджет Кобринского сельского поселения на 2021-2022 годы</t>
  </si>
  <si>
    <t>Прочие межбюджетные трансферты, передаваемые бюджетам сельских поселений  КЦ 20</t>
  </si>
  <si>
    <t>Прочие межбюджетные трансферты, передаваемые бюджетам сельских поселений КЦ 54</t>
  </si>
  <si>
    <t>Прочие субсидии бюджетам сельских поселений КЦ 1089</t>
  </si>
  <si>
    <t>2 02 25497 10 0000 150</t>
  </si>
  <si>
    <t>Субсидия на реализацию мероприятий по обеспечению жильем молодых семей</t>
  </si>
  <si>
    <t>Субсидия бюджетам сельских поселений на обеспечение мероприятий по переселению граждан из аварийного фонда за счет средств, поступивших от государственной корпорации –Фонда содействия реформированию</t>
  </si>
  <si>
    <t xml:space="preserve">2 02 20299 10 0000 150 </t>
  </si>
  <si>
    <t>1 14 01050 10 0000 410</t>
  </si>
  <si>
    <t>Дооды от продажи квартир, находящихся в собственности сельских поселений</t>
  </si>
  <si>
    <t xml:space="preserve"> 2 02 16001 10 0000 150</t>
  </si>
  <si>
    <t>Субсидия на ликвидацию аварийного жилищного фонда</t>
  </si>
  <si>
    <t>Прочие субсидии бюджетам сельских поселений КЦ  1084</t>
  </si>
  <si>
    <t xml:space="preserve">Прочие субсидии бюджетам сельских поселений </t>
  </si>
  <si>
    <t xml:space="preserve">от 24.12.2020 г. № 55 </t>
  </si>
  <si>
    <t xml:space="preserve"> от  24.12.2020 г. № 55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</si>
</sst>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"/>
    <numFmt numFmtId="171" formatCode="0.00000000"/>
    <numFmt numFmtId="172" formatCode="0.000000000"/>
    <numFmt numFmtId="173" formatCode="0.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165" fontId="1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2" fillId="0" borderId="16" xfId="33" applyNumberFormat="1" applyFont="1" applyFill="1" applyBorder="1" applyAlignment="1">
      <alignment horizontal="left" vertical="center" wrapText="1" readingOrder="1"/>
      <protection/>
    </xf>
    <xf numFmtId="0" fontId="2" fillId="0" borderId="15" xfId="33" applyNumberFormat="1" applyFont="1" applyFill="1" applyBorder="1" applyAlignment="1">
      <alignment horizontal="left" vertical="center" wrapText="1" readingOrder="1"/>
      <protection/>
    </xf>
    <xf numFmtId="0" fontId="4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7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showGridLines="0" zoomScale="110" zoomScaleNormal="110" workbookViewId="0" topLeftCell="A1">
      <selection activeCell="A6" sqref="A6:C6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</cols>
  <sheetData>
    <row r="1" spans="2:3" ht="15">
      <c r="B1" s="34" t="s">
        <v>61</v>
      </c>
      <c r="C1" s="34"/>
    </row>
    <row r="2" spans="2:3" ht="15">
      <c r="B2" s="35" t="s">
        <v>29</v>
      </c>
      <c r="C2" s="35"/>
    </row>
    <row r="3" spans="2:3" ht="15">
      <c r="B3" s="35" t="s">
        <v>30</v>
      </c>
      <c r="C3" s="35"/>
    </row>
    <row r="4" spans="1:3" ht="15">
      <c r="A4" s="7"/>
      <c r="B4" s="35" t="s">
        <v>127</v>
      </c>
      <c r="C4" s="35"/>
    </row>
    <row r="5" ht="8.25" customHeight="1">
      <c r="B5" s="8"/>
    </row>
    <row r="6" spans="1:3" ht="21.75" customHeight="1">
      <c r="A6" s="36" t="s">
        <v>28</v>
      </c>
      <c r="B6" s="36"/>
      <c r="C6" s="36"/>
    </row>
    <row r="7" spans="1:3" ht="27" customHeight="1">
      <c r="A7" s="36" t="s">
        <v>99</v>
      </c>
      <c r="B7" s="36"/>
      <c r="C7" s="36"/>
    </row>
    <row r="8" spans="1:3" ht="31.5" customHeight="1">
      <c r="A8" s="6" t="s">
        <v>34</v>
      </c>
      <c r="B8" s="10" t="s">
        <v>35</v>
      </c>
      <c r="C8" s="6" t="s">
        <v>33</v>
      </c>
    </row>
    <row r="9" spans="1:3" ht="22.5" customHeight="1">
      <c r="A9" s="5"/>
      <c r="B9" s="23" t="s">
        <v>13</v>
      </c>
      <c r="C9" s="13">
        <f>C10+C20</f>
        <v>18265.89</v>
      </c>
    </row>
    <row r="10" spans="1:3" ht="21" customHeight="1">
      <c r="A10" s="4"/>
      <c r="B10" s="22" t="s">
        <v>27</v>
      </c>
      <c r="C10" s="13">
        <f>C12+C14+C18+C19+C15</f>
        <v>17036.97</v>
      </c>
    </row>
    <row r="11" spans="1:3" ht="15">
      <c r="A11" s="3" t="s">
        <v>38</v>
      </c>
      <c r="B11" s="25" t="s">
        <v>37</v>
      </c>
      <c r="C11" s="26">
        <f>C12</f>
        <v>2391.9</v>
      </c>
    </row>
    <row r="12" spans="1:3" ht="15">
      <c r="A12" s="2" t="s">
        <v>36</v>
      </c>
      <c r="B12" s="9" t="s">
        <v>15</v>
      </c>
      <c r="C12" s="20">
        <f>1691.9+700</f>
        <v>2391.9</v>
      </c>
    </row>
    <row r="13" spans="1:3" ht="25.5">
      <c r="A13" s="3" t="s">
        <v>40</v>
      </c>
      <c r="B13" s="24" t="s">
        <v>111</v>
      </c>
      <c r="C13" s="14">
        <f>C14</f>
        <v>3588.8</v>
      </c>
    </row>
    <row r="14" spans="1:3" ht="30" customHeight="1">
      <c r="A14" s="2" t="s">
        <v>39</v>
      </c>
      <c r="B14" s="9" t="s">
        <v>25</v>
      </c>
      <c r="C14" s="19">
        <v>3588.8</v>
      </c>
    </row>
    <row r="15" spans="1:3" ht="17.25" customHeight="1">
      <c r="A15" s="3" t="s">
        <v>42</v>
      </c>
      <c r="B15" s="24" t="s">
        <v>43</v>
      </c>
      <c r="C15" s="18">
        <f>C16</f>
        <v>25.27</v>
      </c>
    </row>
    <row r="16" spans="1:3" ht="17.25" customHeight="1">
      <c r="A16" s="2" t="s">
        <v>46</v>
      </c>
      <c r="B16" s="9" t="s">
        <v>18</v>
      </c>
      <c r="C16" s="16">
        <v>25.27</v>
      </c>
    </row>
    <row r="17" spans="1:3" ht="18.75" customHeight="1">
      <c r="A17" s="3" t="s">
        <v>44</v>
      </c>
      <c r="B17" s="24" t="s">
        <v>45</v>
      </c>
      <c r="C17" s="18">
        <f>C18+C19</f>
        <v>11031</v>
      </c>
    </row>
    <row r="18" spans="1:3" ht="18.75" customHeight="1">
      <c r="A18" s="2" t="s">
        <v>47</v>
      </c>
      <c r="B18" s="9" t="s">
        <v>14</v>
      </c>
      <c r="C18" s="19">
        <f>1256-180</f>
        <v>1076</v>
      </c>
    </row>
    <row r="19" spans="1:3" ht="18.75" customHeight="1">
      <c r="A19" s="2" t="s">
        <v>48</v>
      </c>
      <c r="B19" s="9" t="s">
        <v>17</v>
      </c>
      <c r="C19" s="19">
        <f>10635-680</f>
        <v>9955</v>
      </c>
    </row>
    <row r="20" spans="1:3" ht="24.75" customHeight="1">
      <c r="A20" s="1"/>
      <c r="B20" s="22" t="s">
        <v>26</v>
      </c>
      <c r="C20" s="17">
        <f>C21+C24+C27+C30</f>
        <v>1228.92</v>
      </c>
    </row>
    <row r="21" spans="1:3" ht="44.25" customHeight="1">
      <c r="A21" s="27" t="s">
        <v>49</v>
      </c>
      <c r="B21" s="24" t="s">
        <v>21</v>
      </c>
      <c r="C21" s="15">
        <f>C22+C23</f>
        <v>514.84</v>
      </c>
    </row>
    <row r="22" spans="1:3" ht="36.75" customHeight="1">
      <c r="A22" s="2" t="s">
        <v>50</v>
      </c>
      <c r="B22" s="9" t="s">
        <v>19</v>
      </c>
      <c r="C22" s="16">
        <f>84.4-9.56</f>
        <v>74.84</v>
      </c>
    </row>
    <row r="23" spans="1:3" ht="70.5" customHeight="1">
      <c r="A23" s="2" t="s">
        <v>51</v>
      </c>
      <c r="B23" s="9" t="s">
        <v>6</v>
      </c>
      <c r="C23" s="16">
        <f>500-60</f>
        <v>440</v>
      </c>
    </row>
    <row r="24" spans="1:3" ht="33.75" customHeight="1">
      <c r="A24" s="3" t="s">
        <v>52</v>
      </c>
      <c r="B24" s="24" t="s">
        <v>20</v>
      </c>
      <c r="C24" s="15">
        <f>C25+C26</f>
        <v>128.57</v>
      </c>
    </row>
    <row r="25" spans="1:3" ht="33" customHeight="1">
      <c r="A25" s="2" t="s">
        <v>53</v>
      </c>
      <c r="B25" s="9" t="s">
        <v>10</v>
      </c>
      <c r="C25" s="16">
        <f>21-11.2-4</f>
        <v>5.800000000000001</v>
      </c>
    </row>
    <row r="26" spans="1:3" ht="29.25" customHeight="1">
      <c r="A26" s="2" t="s">
        <v>64</v>
      </c>
      <c r="B26" s="9" t="s">
        <v>11</v>
      </c>
      <c r="C26" s="16">
        <v>122.77</v>
      </c>
    </row>
    <row r="27" spans="1:3" ht="29.25" customHeight="1">
      <c r="A27" s="3" t="s">
        <v>87</v>
      </c>
      <c r="B27" s="24" t="s">
        <v>88</v>
      </c>
      <c r="C27" s="18">
        <f>C28</f>
        <v>530</v>
      </c>
    </row>
    <row r="28" spans="1:3" ht="25.5">
      <c r="A28" s="2" t="s">
        <v>121</v>
      </c>
      <c r="B28" s="9" t="s">
        <v>122</v>
      </c>
      <c r="C28" s="16">
        <v>530</v>
      </c>
    </row>
    <row r="29" spans="1:3" ht="15">
      <c r="A29" s="3" t="s">
        <v>62</v>
      </c>
      <c r="B29" s="24" t="s">
        <v>63</v>
      </c>
      <c r="C29" s="18">
        <v>0</v>
      </c>
    </row>
    <row r="30" spans="1:3" ht="15">
      <c r="A30" s="3" t="s">
        <v>56</v>
      </c>
      <c r="B30" s="24" t="s">
        <v>8</v>
      </c>
      <c r="C30" s="15">
        <f>C32</f>
        <v>55.51</v>
      </c>
    </row>
    <row r="31" spans="1:3" ht="29.25" customHeight="1">
      <c r="A31" s="2" t="s">
        <v>54</v>
      </c>
      <c r="B31" s="9" t="s">
        <v>12</v>
      </c>
      <c r="C31" s="16">
        <v>0</v>
      </c>
    </row>
    <row r="32" spans="1:3" ht="19.5" customHeight="1">
      <c r="A32" s="2" t="s">
        <v>55</v>
      </c>
      <c r="B32" s="9" t="s">
        <v>7</v>
      </c>
      <c r="C32" s="16">
        <v>55.51</v>
      </c>
    </row>
    <row r="33" spans="1:3" ht="28.5" customHeight="1">
      <c r="A33" s="11" t="s">
        <v>57</v>
      </c>
      <c r="B33" s="21" t="s">
        <v>60</v>
      </c>
      <c r="C33" s="28">
        <f>C34+C59</f>
        <v>76182.54000000001</v>
      </c>
    </row>
    <row r="34" spans="1:3" ht="25.5">
      <c r="A34" s="2" t="s">
        <v>58</v>
      </c>
      <c r="B34" s="9" t="s">
        <v>24</v>
      </c>
      <c r="C34" s="19">
        <f>C37+C50+C53+C35+C36</f>
        <v>76182.54000000001</v>
      </c>
    </row>
    <row r="35" spans="1:3" ht="25.5">
      <c r="A35" s="2" t="s">
        <v>123</v>
      </c>
      <c r="B35" s="9" t="s">
        <v>31</v>
      </c>
      <c r="C35" s="16">
        <v>15918.8</v>
      </c>
    </row>
    <row r="36" spans="1:3" ht="25.5">
      <c r="A36" s="2" t="s">
        <v>123</v>
      </c>
      <c r="B36" s="9" t="s">
        <v>32</v>
      </c>
      <c r="C36" s="16">
        <v>5224.3</v>
      </c>
    </row>
    <row r="37" spans="1:3" ht="33.75" customHeight="1">
      <c r="A37" s="3" t="s">
        <v>106</v>
      </c>
      <c r="B37" s="24" t="s">
        <v>1</v>
      </c>
      <c r="C37" s="15">
        <f>C38+C44+C40+C42+C41+C43</f>
        <v>48130.380000000005</v>
      </c>
    </row>
    <row r="38" spans="1:3" ht="76.5">
      <c r="A38" s="3" t="s">
        <v>89</v>
      </c>
      <c r="B38" s="24" t="s">
        <v>0</v>
      </c>
      <c r="C38" s="18">
        <f>C39</f>
        <v>6659.9</v>
      </c>
    </row>
    <row r="39" spans="1:3" ht="76.5">
      <c r="A39" s="2" t="s">
        <v>66</v>
      </c>
      <c r="B39" s="9" t="s">
        <v>80</v>
      </c>
      <c r="C39" s="16">
        <f>3201+3458.9</f>
        <v>6659.9</v>
      </c>
    </row>
    <row r="40" spans="1:3" ht="30" customHeight="1">
      <c r="A40" s="3" t="s">
        <v>81</v>
      </c>
      <c r="B40" s="31" t="s">
        <v>82</v>
      </c>
      <c r="C40" s="18">
        <f>3691-246.5</f>
        <v>3444.5</v>
      </c>
    </row>
    <row r="41" spans="1:3" ht="57" customHeight="1">
      <c r="A41" s="30" t="s">
        <v>120</v>
      </c>
      <c r="B41" s="33" t="s">
        <v>119</v>
      </c>
      <c r="C41" s="18">
        <v>1583.32</v>
      </c>
    </row>
    <row r="42" spans="1:3" ht="27.75" customHeight="1">
      <c r="A42" s="3" t="s">
        <v>97</v>
      </c>
      <c r="B42" s="32" t="s">
        <v>101</v>
      </c>
      <c r="C42" s="18">
        <f>8736.18-1196.72</f>
        <v>7539.46</v>
      </c>
    </row>
    <row r="43" spans="1:3" ht="27.75" customHeight="1">
      <c r="A43" s="3" t="s">
        <v>90</v>
      </c>
      <c r="B43" s="32" t="s">
        <v>124</v>
      </c>
      <c r="C43" s="18">
        <f>25647.65-2248</f>
        <v>23399.65</v>
      </c>
    </row>
    <row r="44" spans="1:3" ht="22.5" customHeight="1">
      <c r="A44" s="3" t="s">
        <v>83</v>
      </c>
      <c r="B44" s="24" t="s">
        <v>5</v>
      </c>
      <c r="C44" s="18">
        <f>C46+C47+C45+C48+C49</f>
        <v>5503.55</v>
      </c>
    </row>
    <row r="45" spans="1:3" ht="15">
      <c r="A45" s="2" t="s">
        <v>83</v>
      </c>
      <c r="B45" s="9" t="s">
        <v>77</v>
      </c>
      <c r="C45" s="16">
        <v>167.77</v>
      </c>
    </row>
    <row r="46" spans="1:3" ht="15">
      <c r="A46" s="2" t="s">
        <v>83</v>
      </c>
      <c r="B46" s="9" t="s">
        <v>78</v>
      </c>
      <c r="C46" s="16">
        <f>2555.1+44.1+127.4</f>
        <v>2726.6</v>
      </c>
    </row>
    <row r="47" spans="1:3" ht="15">
      <c r="A47" s="2" t="s">
        <v>83</v>
      </c>
      <c r="B47" s="9" t="s">
        <v>79</v>
      </c>
      <c r="C47" s="16">
        <v>1068.38</v>
      </c>
    </row>
    <row r="48" spans="1:3" ht="21.75" customHeight="1">
      <c r="A48" s="2" t="s">
        <v>83</v>
      </c>
      <c r="B48" s="9" t="s">
        <v>84</v>
      </c>
      <c r="C48" s="16">
        <v>840.8</v>
      </c>
    </row>
    <row r="49" spans="1:3" ht="24.75" customHeight="1">
      <c r="A49" s="2" t="s">
        <v>83</v>
      </c>
      <c r="B49" s="9" t="s">
        <v>116</v>
      </c>
      <c r="C49" s="16">
        <v>700</v>
      </c>
    </row>
    <row r="50" spans="1:3" ht="27.75" customHeight="1">
      <c r="A50" s="3" t="s">
        <v>91</v>
      </c>
      <c r="B50" s="24" t="s">
        <v>2</v>
      </c>
      <c r="C50" s="15">
        <f>C51+C52</f>
        <v>303.61999999999995</v>
      </c>
    </row>
    <row r="51" spans="1:3" ht="48.75" customHeight="1">
      <c r="A51" s="2" t="s">
        <v>92</v>
      </c>
      <c r="B51" s="9" t="s">
        <v>3</v>
      </c>
      <c r="C51" s="16">
        <f>281.4-14.2+32.9</f>
        <v>300.09999999999997</v>
      </c>
    </row>
    <row r="52" spans="1:3" ht="29.25" customHeight="1">
      <c r="A52" s="2" t="s">
        <v>93</v>
      </c>
      <c r="B52" s="9" t="s">
        <v>4</v>
      </c>
      <c r="C52" s="16">
        <f>1+2.52</f>
        <v>3.52</v>
      </c>
    </row>
    <row r="53" spans="1:3" ht="22.5" customHeight="1">
      <c r="A53" s="3" t="s">
        <v>94</v>
      </c>
      <c r="B53" s="24" t="s">
        <v>16</v>
      </c>
      <c r="C53" s="14">
        <f>C54</f>
        <v>6605.44</v>
      </c>
    </row>
    <row r="54" spans="1:3" ht="36" customHeight="1">
      <c r="A54" s="3" t="s">
        <v>95</v>
      </c>
      <c r="B54" s="24" t="s">
        <v>9</v>
      </c>
      <c r="C54" s="18">
        <f>SUM(C55:C58)</f>
        <v>6605.44</v>
      </c>
    </row>
    <row r="55" spans="1:3" ht="25.5">
      <c r="A55" s="2" t="s">
        <v>95</v>
      </c>
      <c r="B55" s="9" t="s">
        <v>115</v>
      </c>
      <c r="C55" s="16">
        <f>1600.5+4300-30.04</f>
        <v>5870.46</v>
      </c>
    </row>
    <row r="56" spans="1:3" ht="25.5">
      <c r="A56" s="2" t="s">
        <v>95</v>
      </c>
      <c r="B56" s="9" t="s">
        <v>114</v>
      </c>
      <c r="C56" s="16">
        <v>40</v>
      </c>
    </row>
    <row r="57" spans="1:3" ht="25.5">
      <c r="A57" s="2" t="s">
        <v>95</v>
      </c>
      <c r="B57" s="9" t="s">
        <v>108</v>
      </c>
      <c r="C57" s="16">
        <f>37.1+31.23-1.3</f>
        <v>67.03</v>
      </c>
    </row>
    <row r="58" spans="1:3" ht="25.5">
      <c r="A58" s="2" t="s">
        <v>95</v>
      </c>
      <c r="B58" s="9" t="s">
        <v>109</v>
      </c>
      <c r="C58" s="16">
        <f>320+307.95</f>
        <v>627.95</v>
      </c>
    </row>
    <row r="59" spans="1:3" ht="38.25">
      <c r="A59" s="2" t="s">
        <v>59</v>
      </c>
      <c r="B59" s="9" t="s">
        <v>23</v>
      </c>
      <c r="C59" s="16"/>
    </row>
    <row r="60" spans="1:3" ht="38.25">
      <c r="A60" s="2" t="s">
        <v>96</v>
      </c>
      <c r="B60" s="9" t="s">
        <v>75</v>
      </c>
      <c r="C60" s="16"/>
    </row>
    <row r="61" spans="1:3" ht="25.5" customHeight="1">
      <c r="A61" s="1"/>
      <c r="B61" s="12" t="s">
        <v>22</v>
      </c>
      <c r="C61" s="17">
        <f>C9+C33</f>
        <v>94448.43000000001</v>
      </c>
    </row>
    <row r="62" ht="52.5" customHeight="1"/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tabSelected="1" workbookViewId="0" topLeftCell="A1">
      <selection activeCell="B4" sqref="B4:D4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4.8515625" style="0" customWidth="1"/>
  </cols>
  <sheetData>
    <row r="1" spans="2:4" ht="15">
      <c r="B1" s="34" t="s">
        <v>76</v>
      </c>
      <c r="C1" s="34"/>
      <c r="D1" s="34"/>
    </row>
    <row r="2" spans="2:4" ht="15">
      <c r="B2" s="35" t="s">
        <v>29</v>
      </c>
      <c r="C2" s="35"/>
      <c r="D2" s="35"/>
    </row>
    <row r="3" spans="2:4" ht="15">
      <c r="B3" s="35" t="s">
        <v>30</v>
      </c>
      <c r="C3" s="35"/>
      <c r="D3" s="35"/>
    </row>
    <row r="4" spans="1:4" ht="15">
      <c r="A4" s="7"/>
      <c r="B4" s="35" t="s">
        <v>128</v>
      </c>
      <c r="C4" s="35"/>
      <c r="D4" s="35"/>
    </row>
    <row r="5" ht="8.25" customHeight="1">
      <c r="B5" s="8"/>
    </row>
    <row r="6" spans="1:4" ht="26.25" customHeight="1">
      <c r="A6" s="36" t="s">
        <v>28</v>
      </c>
      <c r="B6" s="36"/>
      <c r="C6" s="36"/>
      <c r="D6" s="36"/>
    </row>
    <row r="7" spans="1:4" ht="20.25" customHeight="1">
      <c r="A7" s="36" t="s">
        <v>113</v>
      </c>
      <c r="B7" s="36"/>
      <c r="C7" s="36"/>
      <c r="D7" s="36"/>
    </row>
    <row r="8" spans="1:2" ht="19.5" customHeight="1">
      <c r="A8" s="37"/>
      <c r="B8" s="37"/>
    </row>
    <row r="9" spans="1:4" ht="31.5" customHeight="1">
      <c r="A9" s="6" t="s">
        <v>34</v>
      </c>
      <c r="B9" s="10" t="s">
        <v>35</v>
      </c>
      <c r="C9" s="6" t="s">
        <v>104</v>
      </c>
      <c r="D9" s="6" t="s">
        <v>100</v>
      </c>
    </row>
    <row r="10" spans="1:4" ht="23.25" customHeight="1">
      <c r="A10" s="5"/>
      <c r="B10" s="23" t="s">
        <v>13</v>
      </c>
      <c r="C10" s="13">
        <f>C11+C21</f>
        <v>17844.5</v>
      </c>
      <c r="D10" s="13">
        <f>D11+D21</f>
        <v>19032.100000000002</v>
      </c>
    </row>
    <row r="11" spans="1:4" ht="21.75" customHeight="1">
      <c r="A11" s="4"/>
      <c r="B11" s="22" t="s">
        <v>27</v>
      </c>
      <c r="C11" s="13">
        <f>C13+C15+C19+C20+C16</f>
        <v>17239.1</v>
      </c>
      <c r="D11" s="13">
        <f>D13+D15+D19+D20+D16</f>
        <v>18426.7</v>
      </c>
    </row>
    <row r="12" spans="1:4" ht="21" customHeight="1">
      <c r="A12" s="3" t="s">
        <v>38</v>
      </c>
      <c r="B12" s="25" t="s">
        <v>37</v>
      </c>
      <c r="C12" s="26">
        <f>C13</f>
        <v>1760</v>
      </c>
      <c r="D12" s="26">
        <f>D13</f>
        <v>1830</v>
      </c>
    </row>
    <row r="13" spans="1:4" ht="17.25" customHeight="1">
      <c r="A13" s="2" t="s">
        <v>36</v>
      </c>
      <c r="B13" s="9" t="s">
        <v>15</v>
      </c>
      <c r="C13" s="20">
        <v>1760</v>
      </c>
      <c r="D13" s="20">
        <v>1830</v>
      </c>
    </row>
    <row r="14" spans="1:4" ht="27" customHeight="1">
      <c r="A14" s="3" t="s">
        <v>40</v>
      </c>
      <c r="B14" s="24" t="s">
        <v>41</v>
      </c>
      <c r="C14" s="14">
        <f>C15</f>
        <v>3588.1</v>
      </c>
      <c r="D14" s="14">
        <f>D15</f>
        <v>3588.1</v>
      </c>
    </row>
    <row r="15" spans="1:4" ht="29.25" customHeight="1">
      <c r="A15" s="2" t="s">
        <v>39</v>
      </c>
      <c r="B15" s="9" t="s">
        <v>25</v>
      </c>
      <c r="C15" s="19">
        <v>3588.1</v>
      </c>
      <c r="D15" s="19">
        <v>3588.1</v>
      </c>
    </row>
    <row r="16" spans="1:4" ht="20.25" customHeight="1">
      <c r="A16" s="3" t="s">
        <v>42</v>
      </c>
      <c r="B16" s="24" t="s">
        <v>43</v>
      </c>
      <c r="C16" s="18">
        <f>C17</f>
        <v>0</v>
      </c>
      <c r="D16" s="18">
        <f>D17</f>
        <v>0</v>
      </c>
    </row>
    <row r="17" spans="1:4" ht="20.25" customHeight="1">
      <c r="A17" s="2" t="s">
        <v>46</v>
      </c>
      <c r="B17" s="9" t="s">
        <v>18</v>
      </c>
      <c r="C17" s="16">
        <v>0</v>
      </c>
      <c r="D17" s="16">
        <v>0</v>
      </c>
    </row>
    <row r="18" spans="1:4" ht="18.75" customHeight="1">
      <c r="A18" s="3" t="s">
        <v>44</v>
      </c>
      <c r="B18" s="24" t="s">
        <v>45</v>
      </c>
      <c r="C18" s="18">
        <f>C19+C20</f>
        <v>11891</v>
      </c>
      <c r="D18" s="18">
        <f>D19+D20</f>
        <v>13008.6</v>
      </c>
    </row>
    <row r="19" spans="1:4" ht="21" customHeight="1">
      <c r="A19" s="2" t="s">
        <v>47</v>
      </c>
      <c r="B19" s="9" t="s">
        <v>14</v>
      </c>
      <c r="C19" s="19">
        <v>1256</v>
      </c>
      <c r="D19" s="19">
        <v>1256</v>
      </c>
    </row>
    <row r="20" spans="1:4" ht="21" customHeight="1">
      <c r="A20" s="2" t="s">
        <v>48</v>
      </c>
      <c r="B20" s="9" t="s">
        <v>17</v>
      </c>
      <c r="C20" s="19">
        <v>10635</v>
      </c>
      <c r="D20" s="19">
        <f>12043.5-290.9</f>
        <v>11752.6</v>
      </c>
    </row>
    <row r="21" spans="1:4" ht="21" customHeight="1">
      <c r="A21" s="1"/>
      <c r="B21" s="22" t="s">
        <v>26</v>
      </c>
      <c r="C21" s="17">
        <f>C22+C25</f>
        <v>605.4</v>
      </c>
      <c r="D21" s="17">
        <f>D22+D25</f>
        <v>605.4</v>
      </c>
    </row>
    <row r="22" spans="1:4" ht="38.25">
      <c r="A22" s="27" t="s">
        <v>49</v>
      </c>
      <c r="B22" s="24" t="s">
        <v>21</v>
      </c>
      <c r="C22" s="15">
        <f>C23+C24</f>
        <v>584.4</v>
      </c>
      <c r="D22" s="15">
        <f>D23+D24</f>
        <v>584.4</v>
      </c>
    </row>
    <row r="23" spans="1:4" ht="25.5">
      <c r="A23" s="2" t="s">
        <v>50</v>
      </c>
      <c r="B23" s="9" t="s">
        <v>19</v>
      </c>
      <c r="C23" s="16">
        <v>84.4</v>
      </c>
      <c r="D23" s="16">
        <v>84.4</v>
      </c>
    </row>
    <row r="24" spans="1:4" ht="63.75">
      <c r="A24" s="2" t="s">
        <v>51</v>
      </c>
      <c r="B24" s="9" t="s">
        <v>6</v>
      </c>
      <c r="C24" s="16">
        <v>500</v>
      </c>
      <c r="D24" s="16">
        <v>500</v>
      </c>
    </row>
    <row r="25" spans="1:4" ht="28.5" customHeight="1">
      <c r="A25" s="3" t="s">
        <v>52</v>
      </c>
      <c r="B25" s="24" t="s">
        <v>20</v>
      </c>
      <c r="C25" s="15">
        <f>C26</f>
        <v>21</v>
      </c>
      <c r="D25" s="15">
        <f>D26</f>
        <v>21</v>
      </c>
    </row>
    <row r="26" spans="1:4" ht="25.5">
      <c r="A26" s="2" t="s">
        <v>53</v>
      </c>
      <c r="B26" s="9" t="s">
        <v>10</v>
      </c>
      <c r="C26" s="16">
        <v>21</v>
      </c>
      <c r="D26" s="16">
        <v>21</v>
      </c>
    </row>
    <row r="27" spans="1:4" ht="25.5">
      <c r="A27" s="2" t="s">
        <v>64</v>
      </c>
      <c r="B27" s="9" t="s">
        <v>11</v>
      </c>
      <c r="C27" s="16">
        <v>0</v>
      </c>
      <c r="D27" s="16">
        <v>0</v>
      </c>
    </row>
    <row r="28" spans="1:4" ht="21" customHeight="1">
      <c r="A28" s="3" t="s">
        <v>62</v>
      </c>
      <c r="B28" s="24" t="s">
        <v>63</v>
      </c>
      <c r="C28" s="18">
        <v>0</v>
      </c>
      <c r="D28" s="18">
        <v>0</v>
      </c>
    </row>
    <row r="29" spans="1:4" ht="20.25" customHeight="1">
      <c r="A29" s="3" t="s">
        <v>56</v>
      </c>
      <c r="B29" s="24" t="s">
        <v>8</v>
      </c>
      <c r="C29" s="15">
        <f>C31</f>
        <v>0</v>
      </c>
      <c r="D29" s="15">
        <f>D31</f>
        <v>0</v>
      </c>
    </row>
    <row r="30" spans="1:4" ht="25.5">
      <c r="A30" s="2" t="s">
        <v>54</v>
      </c>
      <c r="B30" s="9" t="s">
        <v>12</v>
      </c>
      <c r="C30" s="16"/>
      <c r="D30" s="16"/>
    </row>
    <row r="31" spans="1:4" ht="21" customHeight="1">
      <c r="A31" s="2" t="s">
        <v>55</v>
      </c>
      <c r="B31" s="9" t="s">
        <v>7</v>
      </c>
      <c r="C31" s="16">
        <v>0</v>
      </c>
      <c r="D31" s="16">
        <v>0</v>
      </c>
    </row>
    <row r="32" spans="1:4" ht="27.75" customHeight="1">
      <c r="A32" s="11" t="s">
        <v>57</v>
      </c>
      <c r="B32" s="21" t="s">
        <v>60</v>
      </c>
      <c r="C32" s="28">
        <f>C33+C51</f>
        <v>128038.81999999999</v>
      </c>
      <c r="D32" s="28">
        <f>D33+D51</f>
        <v>38670.46</v>
      </c>
    </row>
    <row r="33" spans="1:4" ht="33.75" customHeight="1">
      <c r="A33" s="2" t="s">
        <v>58</v>
      </c>
      <c r="B33" s="9" t="s">
        <v>24</v>
      </c>
      <c r="C33" s="19">
        <f>C36+C45+C48+C34+C35</f>
        <v>128038.81999999999</v>
      </c>
      <c r="D33" s="19">
        <f>D36+D45+D48+D34+D35</f>
        <v>38670.46</v>
      </c>
    </row>
    <row r="34" spans="1:4" ht="30.75" customHeight="1">
      <c r="A34" s="2" t="s">
        <v>123</v>
      </c>
      <c r="B34" s="9" t="s">
        <v>31</v>
      </c>
      <c r="C34" s="16">
        <v>16517.5</v>
      </c>
      <c r="D34" s="16">
        <v>17144.4</v>
      </c>
    </row>
    <row r="35" spans="1:4" ht="32.25" customHeight="1">
      <c r="A35" s="2" t="s">
        <v>123</v>
      </c>
      <c r="B35" s="9" t="s">
        <v>32</v>
      </c>
      <c r="C35" s="16">
        <v>5227</v>
      </c>
      <c r="D35" s="16">
        <v>5232.6</v>
      </c>
    </row>
    <row r="36" spans="1:4" ht="32.25" customHeight="1">
      <c r="A36" s="3" t="s">
        <v>106</v>
      </c>
      <c r="B36" s="24" t="s">
        <v>1</v>
      </c>
      <c r="C36" s="15">
        <f>C38+C41+C37</f>
        <v>104098.7</v>
      </c>
      <c r="D36" s="15">
        <f>D38+D41+D37+D40</f>
        <v>15684.74</v>
      </c>
    </row>
    <row r="37" spans="1:4" ht="29.25" customHeight="1">
      <c r="A37" s="2" t="s">
        <v>81</v>
      </c>
      <c r="B37" s="9" t="s">
        <v>82</v>
      </c>
      <c r="C37" s="19">
        <f>8577+5917+86211.8</f>
        <v>100705.8</v>
      </c>
      <c r="D37" s="19">
        <v>10281</v>
      </c>
    </row>
    <row r="38" spans="1:4" ht="75" customHeight="1">
      <c r="A38" s="2" t="s">
        <v>89</v>
      </c>
      <c r="B38" s="9" t="s">
        <v>0</v>
      </c>
      <c r="C38" s="16">
        <v>0</v>
      </c>
      <c r="D38" s="16">
        <v>1591.1</v>
      </c>
    </row>
    <row r="39" spans="1:4" ht="22.5" customHeight="1">
      <c r="A39" s="2" t="s">
        <v>97</v>
      </c>
      <c r="B39" s="9" t="s">
        <v>98</v>
      </c>
      <c r="C39" s="16">
        <v>0</v>
      </c>
      <c r="D39" s="16">
        <v>0</v>
      </c>
    </row>
    <row r="40" spans="1:4" ht="37.5" customHeight="1">
      <c r="A40" s="2" t="s">
        <v>117</v>
      </c>
      <c r="B40" s="9" t="s">
        <v>118</v>
      </c>
      <c r="C40" s="16">
        <v>0</v>
      </c>
      <c r="D40" s="16">
        <v>2647.44</v>
      </c>
    </row>
    <row r="41" spans="1:4" ht="25.5" customHeight="1">
      <c r="A41" s="3" t="s">
        <v>105</v>
      </c>
      <c r="B41" s="24" t="s">
        <v>126</v>
      </c>
      <c r="C41" s="18">
        <f>C42+C43</f>
        <v>3392.9</v>
      </c>
      <c r="D41" s="18">
        <f>D42+D43</f>
        <v>1165.2</v>
      </c>
    </row>
    <row r="42" spans="1:4" ht="25.5" customHeight="1">
      <c r="A42" s="2" t="s">
        <v>105</v>
      </c>
      <c r="B42" s="9" t="s">
        <v>125</v>
      </c>
      <c r="C42" s="16">
        <v>2330.4</v>
      </c>
      <c r="D42" s="16">
        <v>1165.2</v>
      </c>
    </row>
    <row r="43" spans="1:4" ht="25.5" customHeight="1">
      <c r="A43" s="2" t="s">
        <v>105</v>
      </c>
      <c r="B43" s="9" t="s">
        <v>125</v>
      </c>
      <c r="C43" s="16">
        <v>1062.5</v>
      </c>
      <c r="D43" s="16">
        <v>0</v>
      </c>
    </row>
    <row r="44" spans="1:4" ht="43.5" customHeight="1">
      <c r="A44" s="2" t="s">
        <v>90</v>
      </c>
      <c r="B44" s="9" t="s">
        <v>73</v>
      </c>
      <c r="C44" s="16">
        <v>0</v>
      </c>
      <c r="D44" s="16"/>
    </row>
    <row r="45" spans="1:4" ht="30" customHeight="1">
      <c r="A45" s="3" t="s">
        <v>91</v>
      </c>
      <c r="B45" s="24" t="s">
        <v>2</v>
      </c>
      <c r="C45" s="15">
        <f>C46+C47</f>
        <v>275.12</v>
      </c>
      <c r="D45" s="15">
        <f>D46+D47</f>
        <v>288.71999999999997</v>
      </c>
    </row>
    <row r="46" spans="1:4" ht="47.25" customHeight="1">
      <c r="A46" s="2" t="s">
        <v>92</v>
      </c>
      <c r="B46" s="9" t="s">
        <v>3</v>
      </c>
      <c r="C46" s="16">
        <f>291.5-19.9</f>
        <v>271.6</v>
      </c>
      <c r="D46" s="16">
        <v>285.2</v>
      </c>
    </row>
    <row r="47" spans="1:4" ht="31.5" customHeight="1">
      <c r="A47" s="2" t="s">
        <v>93</v>
      </c>
      <c r="B47" s="9" t="s">
        <v>4</v>
      </c>
      <c r="C47" s="16">
        <f>1+2.52</f>
        <v>3.52</v>
      </c>
      <c r="D47" s="16">
        <v>3.52</v>
      </c>
    </row>
    <row r="48" spans="1:4" ht="22.5" customHeight="1">
      <c r="A48" s="3" t="s">
        <v>94</v>
      </c>
      <c r="B48" s="24" t="s">
        <v>16</v>
      </c>
      <c r="C48" s="14">
        <f>SUM(C49:C50)</f>
        <v>1920.5</v>
      </c>
      <c r="D48" s="14">
        <f>SUM(D49:D50)</f>
        <v>320</v>
      </c>
    </row>
    <row r="49" spans="1:4" ht="25.5">
      <c r="A49" s="2" t="s">
        <v>95</v>
      </c>
      <c r="B49" s="9" t="s">
        <v>9</v>
      </c>
      <c r="C49" s="16">
        <v>1600.5</v>
      </c>
      <c r="D49" s="16">
        <v>0</v>
      </c>
    </row>
    <row r="50" spans="1:4" ht="25.5">
      <c r="A50" s="2" t="s">
        <v>95</v>
      </c>
      <c r="B50" s="9" t="s">
        <v>110</v>
      </c>
      <c r="C50" s="16">
        <v>320</v>
      </c>
      <c r="D50" s="16">
        <v>320</v>
      </c>
    </row>
    <row r="51" spans="1:4" ht="38.25">
      <c r="A51" s="2" t="s">
        <v>59</v>
      </c>
      <c r="B51" s="9" t="s">
        <v>23</v>
      </c>
      <c r="C51" s="16"/>
      <c r="D51" s="16"/>
    </row>
    <row r="52" spans="1:4" ht="38.25">
      <c r="A52" s="2" t="s">
        <v>96</v>
      </c>
      <c r="B52" s="9" t="s">
        <v>75</v>
      </c>
      <c r="C52" s="16"/>
      <c r="D52" s="16"/>
    </row>
    <row r="53" spans="1:4" ht="24" customHeight="1">
      <c r="A53" s="1"/>
      <c r="B53" s="12" t="s">
        <v>22</v>
      </c>
      <c r="C53" s="17">
        <f>C10+C32</f>
        <v>145883.32</v>
      </c>
      <c r="D53" s="17">
        <f>D10+D32</f>
        <v>57702.56</v>
      </c>
    </row>
    <row r="54" ht="52.5" customHeight="1"/>
  </sheetData>
  <sheetProtection/>
  <mergeCells count="7">
    <mergeCell ref="A8:B8"/>
    <mergeCell ref="B1:D1"/>
    <mergeCell ref="B2:D2"/>
    <mergeCell ref="B3:D3"/>
    <mergeCell ref="B4:D4"/>
    <mergeCell ref="A6:D6"/>
    <mergeCell ref="A7:D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GridLines="0" workbookViewId="0" topLeftCell="A34">
      <selection activeCell="B4" sqref="B4:C4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1.57421875" style="0" customWidth="1"/>
  </cols>
  <sheetData>
    <row r="1" spans="2:3" ht="15">
      <c r="B1" s="34" t="s">
        <v>61</v>
      </c>
      <c r="C1" s="34"/>
    </row>
    <row r="2" spans="2:3" ht="15">
      <c r="B2" s="35" t="s">
        <v>29</v>
      </c>
      <c r="C2" s="35"/>
    </row>
    <row r="3" spans="2:3" ht="15">
      <c r="B3" s="35" t="s">
        <v>30</v>
      </c>
      <c r="C3" s="35"/>
    </row>
    <row r="4" spans="1:3" ht="15">
      <c r="A4" s="7"/>
      <c r="B4" s="35" t="s">
        <v>103</v>
      </c>
      <c r="C4" s="35"/>
    </row>
    <row r="5" ht="8.25" customHeight="1">
      <c r="B5" s="8"/>
    </row>
    <row r="6" spans="1:3" ht="21.75" customHeight="1">
      <c r="A6" s="36" t="s">
        <v>28</v>
      </c>
      <c r="B6" s="36"/>
      <c r="C6" s="36"/>
    </row>
    <row r="7" spans="1:3" ht="27" customHeight="1">
      <c r="A7" s="36" t="s">
        <v>99</v>
      </c>
      <c r="B7" s="36"/>
      <c r="C7" s="36"/>
    </row>
    <row r="8" spans="1:3" ht="31.5" customHeight="1">
      <c r="A8" s="6" t="s">
        <v>34</v>
      </c>
      <c r="B8" s="10" t="s">
        <v>35</v>
      </c>
      <c r="C8" s="6" t="s">
        <v>33</v>
      </c>
    </row>
    <row r="9" spans="1:4" ht="22.5" customHeight="1">
      <c r="A9" s="5"/>
      <c r="B9" s="23" t="s">
        <v>13</v>
      </c>
      <c r="C9" s="13">
        <f>C10+C20</f>
        <v>17777.100000000002</v>
      </c>
      <c r="D9" s="29"/>
    </row>
    <row r="10" spans="1:4" ht="21" customHeight="1">
      <c r="A10" s="4"/>
      <c r="B10" s="22" t="s">
        <v>27</v>
      </c>
      <c r="C10" s="13">
        <f>C12+C14+C18+C19+C15</f>
        <v>17171.7</v>
      </c>
      <c r="D10" s="29"/>
    </row>
    <row r="11" spans="1:4" ht="15">
      <c r="A11" s="3" t="s">
        <v>38</v>
      </c>
      <c r="B11" s="25" t="s">
        <v>37</v>
      </c>
      <c r="C11" s="26">
        <f>C12</f>
        <v>1691.9</v>
      </c>
      <c r="D11" s="29"/>
    </row>
    <row r="12" spans="1:3" ht="15">
      <c r="A12" s="2" t="s">
        <v>36</v>
      </c>
      <c r="B12" s="9" t="s">
        <v>15</v>
      </c>
      <c r="C12" s="20">
        <v>1691.9</v>
      </c>
    </row>
    <row r="13" spans="1:3" ht="25.5">
      <c r="A13" s="3" t="s">
        <v>40</v>
      </c>
      <c r="B13" s="24" t="s">
        <v>111</v>
      </c>
      <c r="C13" s="14">
        <f>C14</f>
        <v>3588.8</v>
      </c>
    </row>
    <row r="14" spans="1:3" ht="25.5">
      <c r="A14" s="2" t="s">
        <v>39</v>
      </c>
      <c r="B14" s="9" t="s">
        <v>25</v>
      </c>
      <c r="C14" s="19">
        <v>3588.8</v>
      </c>
    </row>
    <row r="15" spans="1:3" ht="15">
      <c r="A15" s="3" t="s">
        <v>42</v>
      </c>
      <c r="B15" s="24" t="s">
        <v>43</v>
      </c>
      <c r="C15" s="18">
        <f>C16</f>
        <v>0</v>
      </c>
    </row>
    <row r="16" spans="1:3" ht="15">
      <c r="A16" s="2" t="s">
        <v>46</v>
      </c>
      <c r="B16" s="9" t="s">
        <v>18</v>
      </c>
      <c r="C16" s="16">
        <v>0</v>
      </c>
    </row>
    <row r="17" spans="1:3" ht="15">
      <c r="A17" s="3" t="s">
        <v>44</v>
      </c>
      <c r="B17" s="24" t="s">
        <v>45</v>
      </c>
      <c r="C17" s="18">
        <f>C18+C19</f>
        <v>11891</v>
      </c>
    </row>
    <row r="18" spans="1:3" ht="15">
      <c r="A18" s="2" t="s">
        <v>47</v>
      </c>
      <c r="B18" s="9" t="s">
        <v>14</v>
      </c>
      <c r="C18" s="19">
        <v>1256</v>
      </c>
    </row>
    <row r="19" spans="1:3" ht="15">
      <c r="A19" s="2" t="s">
        <v>48</v>
      </c>
      <c r="B19" s="9" t="s">
        <v>17</v>
      </c>
      <c r="C19" s="19">
        <v>10635</v>
      </c>
    </row>
    <row r="20" spans="1:4" ht="24.75" customHeight="1">
      <c r="A20" s="1"/>
      <c r="B20" s="22" t="s">
        <v>26</v>
      </c>
      <c r="C20" s="17">
        <f>C21+C24+C27</f>
        <v>605.4</v>
      </c>
      <c r="D20" s="29"/>
    </row>
    <row r="21" spans="1:3" ht="38.25">
      <c r="A21" s="27" t="s">
        <v>49</v>
      </c>
      <c r="B21" s="24" t="s">
        <v>21</v>
      </c>
      <c r="C21" s="15">
        <f>C22+C23</f>
        <v>584.4</v>
      </c>
    </row>
    <row r="22" spans="1:3" ht="31.5" customHeight="1">
      <c r="A22" s="2" t="s">
        <v>50</v>
      </c>
      <c r="B22" s="9" t="s">
        <v>19</v>
      </c>
      <c r="C22" s="16">
        <v>84.4</v>
      </c>
    </row>
    <row r="23" spans="1:3" ht="70.5" customHeight="1">
      <c r="A23" s="2" t="s">
        <v>51</v>
      </c>
      <c r="B23" s="9" t="s">
        <v>6</v>
      </c>
      <c r="C23" s="16">
        <v>500</v>
      </c>
    </row>
    <row r="24" spans="1:3" ht="25.5">
      <c r="A24" s="3" t="s">
        <v>52</v>
      </c>
      <c r="B24" s="24" t="s">
        <v>20</v>
      </c>
      <c r="C24" s="15">
        <f>C25</f>
        <v>21</v>
      </c>
    </row>
    <row r="25" spans="1:3" ht="28.5" customHeight="1">
      <c r="A25" s="2" t="s">
        <v>53</v>
      </c>
      <c r="B25" s="9" t="s">
        <v>10</v>
      </c>
      <c r="C25" s="16">
        <v>21</v>
      </c>
    </row>
    <row r="26" spans="1:3" ht="25.5">
      <c r="A26" s="2" t="s">
        <v>64</v>
      </c>
      <c r="B26" s="9" t="s">
        <v>11</v>
      </c>
      <c r="C26" s="16">
        <v>0</v>
      </c>
    </row>
    <row r="27" spans="1:3" ht="25.5">
      <c r="A27" s="3" t="s">
        <v>87</v>
      </c>
      <c r="B27" s="24" t="s">
        <v>88</v>
      </c>
      <c r="C27" s="18">
        <f>C28</f>
        <v>0</v>
      </c>
    </row>
    <row r="28" spans="1:3" ht="25.5">
      <c r="A28" s="2" t="s">
        <v>85</v>
      </c>
      <c r="B28" s="9" t="s">
        <v>86</v>
      </c>
      <c r="C28" s="16">
        <v>0</v>
      </c>
    </row>
    <row r="29" spans="1:3" ht="15">
      <c r="A29" s="3" t="s">
        <v>62</v>
      </c>
      <c r="B29" s="24" t="s">
        <v>63</v>
      </c>
      <c r="C29" s="18">
        <v>0</v>
      </c>
    </row>
    <row r="30" spans="1:3" ht="15">
      <c r="A30" s="3" t="s">
        <v>56</v>
      </c>
      <c r="B30" s="24" t="s">
        <v>8</v>
      </c>
      <c r="C30" s="15">
        <f>C32</f>
        <v>0</v>
      </c>
    </row>
    <row r="31" spans="1:3" ht="29.25" customHeight="1">
      <c r="A31" s="2" t="s">
        <v>54</v>
      </c>
      <c r="B31" s="9" t="s">
        <v>12</v>
      </c>
      <c r="C31" s="16">
        <v>0</v>
      </c>
    </row>
    <row r="32" spans="1:3" ht="19.5" customHeight="1">
      <c r="A32" s="2" t="s">
        <v>55</v>
      </c>
      <c r="B32" s="9" t="s">
        <v>7</v>
      </c>
      <c r="C32" s="16">
        <v>0</v>
      </c>
    </row>
    <row r="33" spans="1:4" ht="28.5" customHeight="1">
      <c r="A33" s="11" t="s">
        <v>57</v>
      </c>
      <c r="B33" s="21" t="s">
        <v>60</v>
      </c>
      <c r="C33" s="28">
        <f>C34+C58</f>
        <v>42727.28</v>
      </c>
      <c r="D33" s="29"/>
    </row>
    <row r="34" spans="1:3" ht="25.5">
      <c r="A34" s="2" t="s">
        <v>58</v>
      </c>
      <c r="B34" s="9" t="s">
        <v>24</v>
      </c>
      <c r="C34" s="19">
        <f>C37+C47+C50+C35+C36</f>
        <v>42727.28</v>
      </c>
    </row>
    <row r="35" spans="1:4" ht="25.5">
      <c r="A35" s="2" t="s">
        <v>65</v>
      </c>
      <c r="B35" s="9" t="s">
        <v>31</v>
      </c>
      <c r="C35" s="16">
        <v>15918.8</v>
      </c>
      <c r="D35" s="29"/>
    </row>
    <row r="36" spans="1:3" ht="25.5">
      <c r="A36" s="2" t="s">
        <v>65</v>
      </c>
      <c r="B36" s="9" t="s">
        <v>32</v>
      </c>
      <c r="C36" s="16">
        <v>5224.3</v>
      </c>
    </row>
    <row r="37" spans="1:4" ht="33.75" customHeight="1">
      <c r="A37" s="3" t="s">
        <v>71</v>
      </c>
      <c r="B37" s="24" t="s">
        <v>1</v>
      </c>
      <c r="C37" s="15">
        <f>C38+C42+C40+C41</f>
        <v>19251.66</v>
      </c>
      <c r="D37" s="29"/>
    </row>
    <row r="38" spans="1:3" ht="76.5">
      <c r="A38" s="3" t="s">
        <v>66</v>
      </c>
      <c r="B38" s="24" t="s">
        <v>0</v>
      </c>
      <c r="C38" s="18">
        <f>C39</f>
        <v>3201</v>
      </c>
    </row>
    <row r="39" spans="1:3" ht="76.5">
      <c r="A39" s="2" t="s">
        <v>66</v>
      </c>
      <c r="B39" s="9" t="s">
        <v>80</v>
      </c>
      <c r="C39" s="16">
        <v>3201</v>
      </c>
    </row>
    <row r="40" spans="1:3" ht="30" customHeight="1">
      <c r="A40" s="3" t="s">
        <v>81</v>
      </c>
      <c r="B40" s="24" t="s">
        <v>82</v>
      </c>
      <c r="C40" s="18">
        <v>3691</v>
      </c>
    </row>
    <row r="41" spans="1:3" ht="27.75" customHeight="1">
      <c r="A41" s="3" t="s">
        <v>97</v>
      </c>
      <c r="B41" s="24" t="s">
        <v>101</v>
      </c>
      <c r="C41" s="18">
        <v>8736.18</v>
      </c>
    </row>
    <row r="42" spans="1:3" ht="22.5" customHeight="1">
      <c r="A42" s="3" t="s">
        <v>83</v>
      </c>
      <c r="B42" s="24" t="s">
        <v>5</v>
      </c>
      <c r="C42" s="18">
        <f>C44+C45+C43+C46</f>
        <v>3623.48</v>
      </c>
    </row>
    <row r="43" spans="1:3" ht="15">
      <c r="A43" s="2" t="s">
        <v>83</v>
      </c>
      <c r="B43" s="9" t="s">
        <v>77</v>
      </c>
      <c r="C43" s="16">
        <v>0</v>
      </c>
    </row>
    <row r="44" spans="1:3" ht="15">
      <c r="A44" s="2" t="s">
        <v>83</v>
      </c>
      <c r="B44" s="9" t="s">
        <v>78</v>
      </c>
      <c r="C44" s="16">
        <v>2555.1</v>
      </c>
    </row>
    <row r="45" spans="1:3" ht="15">
      <c r="A45" s="2" t="s">
        <v>83</v>
      </c>
      <c r="B45" s="9" t="s">
        <v>79</v>
      </c>
      <c r="C45" s="16">
        <v>1068.38</v>
      </c>
    </row>
    <row r="46" spans="1:3" ht="15">
      <c r="A46" s="2" t="s">
        <v>83</v>
      </c>
      <c r="B46" s="9" t="s">
        <v>84</v>
      </c>
      <c r="C46" s="16">
        <v>0</v>
      </c>
    </row>
    <row r="47" spans="1:3" ht="31.5" customHeight="1">
      <c r="A47" s="3" t="s">
        <v>70</v>
      </c>
      <c r="B47" s="24" t="s">
        <v>2</v>
      </c>
      <c r="C47" s="15">
        <f>C48+C49</f>
        <v>284.91999999999996</v>
      </c>
    </row>
    <row r="48" spans="1:3" ht="38.25">
      <c r="A48" s="2" t="s">
        <v>67</v>
      </c>
      <c r="B48" s="9" t="s">
        <v>3</v>
      </c>
      <c r="C48" s="16">
        <v>281.4</v>
      </c>
    </row>
    <row r="49" spans="1:3" ht="25.5">
      <c r="A49" s="2" t="s">
        <v>68</v>
      </c>
      <c r="B49" s="9" t="s">
        <v>4</v>
      </c>
      <c r="C49" s="16">
        <f>1+2.52</f>
        <v>3.52</v>
      </c>
    </row>
    <row r="50" spans="1:4" ht="22.5" customHeight="1">
      <c r="A50" s="3" t="s">
        <v>72</v>
      </c>
      <c r="B50" s="24" t="s">
        <v>16</v>
      </c>
      <c r="C50" s="14">
        <f>C51</f>
        <v>2047.6</v>
      </c>
      <c r="D50" s="29"/>
    </row>
    <row r="51" spans="1:3" ht="36" customHeight="1">
      <c r="A51" s="3" t="s">
        <v>69</v>
      </c>
      <c r="B51" s="24" t="s">
        <v>9</v>
      </c>
      <c r="C51" s="18">
        <f>SUM(C52:C57)</f>
        <v>2047.6</v>
      </c>
    </row>
    <row r="52" spans="1:3" ht="25.5">
      <c r="A52" s="2" t="s">
        <v>69</v>
      </c>
      <c r="B52" s="9" t="s">
        <v>102</v>
      </c>
      <c r="C52" s="16">
        <v>1600.5</v>
      </c>
    </row>
    <row r="53" spans="1:3" ht="25.5">
      <c r="A53" s="2" t="s">
        <v>69</v>
      </c>
      <c r="B53" s="9" t="s">
        <v>107</v>
      </c>
      <c r="C53" s="16">
        <v>50</v>
      </c>
    </row>
    <row r="54" spans="1:3" ht="25.5">
      <c r="A54" s="2" t="s">
        <v>69</v>
      </c>
      <c r="B54" s="9" t="s">
        <v>108</v>
      </c>
      <c r="C54" s="16">
        <v>37.1</v>
      </c>
    </row>
    <row r="55" spans="1:3" ht="25.5">
      <c r="A55" s="2" t="s">
        <v>69</v>
      </c>
      <c r="B55" s="9" t="s">
        <v>109</v>
      </c>
      <c r="C55" s="16">
        <v>320</v>
      </c>
    </row>
    <row r="56" spans="1:3" ht="25.5">
      <c r="A56" s="2" t="s">
        <v>69</v>
      </c>
      <c r="B56" s="9" t="s">
        <v>114</v>
      </c>
      <c r="C56" s="16">
        <v>40</v>
      </c>
    </row>
    <row r="57" spans="1:3" ht="25.5">
      <c r="A57" s="2" t="s">
        <v>69</v>
      </c>
      <c r="B57" s="9" t="s">
        <v>112</v>
      </c>
      <c r="C57" s="16">
        <v>0</v>
      </c>
    </row>
    <row r="58" spans="1:3" ht="38.25">
      <c r="A58" s="2" t="s">
        <v>59</v>
      </c>
      <c r="B58" s="9" t="s">
        <v>23</v>
      </c>
      <c r="C58" s="16"/>
    </row>
    <row r="59" spans="1:3" ht="38.25">
      <c r="A59" s="2" t="s">
        <v>74</v>
      </c>
      <c r="B59" s="9" t="s">
        <v>75</v>
      </c>
      <c r="C59" s="16"/>
    </row>
    <row r="60" spans="1:3" ht="25.5" customHeight="1">
      <c r="A60" s="1"/>
      <c r="B60" s="12" t="s">
        <v>22</v>
      </c>
      <c r="C60" s="17">
        <f>C9+C33</f>
        <v>60504.380000000005</v>
      </c>
    </row>
    <row r="61" ht="52.5" customHeight="1"/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2021-01-11T09:05:24Z</cp:lastPrinted>
  <dcterms:created xsi:type="dcterms:W3CDTF">2015-07-21T13:23:07Z</dcterms:created>
  <dcterms:modified xsi:type="dcterms:W3CDTF">2021-01-11T09:06:09Z</dcterms:modified>
  <cp:category/>
  <cp:version/>
  <cp:contentType/>
  <cp:contentStatus/>
</cp:coreProperties>
</file>